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Users\oscar_baldenebro\Documents\Oscar\Sistema de alertas\CP 2017\Info de EEFF\UV\"/>
    </mc:Choice>
  </mc:AlternateContent>
  <bookViews>
    <workbookView xWindow="0" yWindow="0" windowWidth="28800" windowHeight="12435" tabRatio="339"/>
  </bookViews>
  <sheets>
    <sheet name="Hoja1" sheetId="1" r:id="rId1"/>
    <sheet name="Soporte" sheetId="2" state="hidden" r:id="rId2"/>
    <sheet name="Hoja2" sheetId="3" state="hidden" r:id="rId3"/>
    <sheet name="excel corregido " sheetId="6" r:id="rId4"/>
  </sheets>
  <definedNames>
    <definedName name="modal" localSheetId="1">Soporte!$F$5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7" i="6" l="1"/>
  <c r="U28" i="6"/>
  <c r="U29" i="6"/>
  <c r="L34" i="6"/>
  <c r="P34" i="6"/>
  <c r="M36" i="6"/>
  <c r="M34" i="6" s="1"/>
  <c r="N36" i="6"/>
  <c r="N34" i="6" s="1"/>
  <c r="O36" i="6"/>
  <c r="O34" i="6" s="1"/>
  <c r="Q89" i="6"/>
  <c r="N149" i="3" l="1"/>
  <c r="N148" i="3"/>
  <c r="L148" i="3"/>
  <c r="N147" i="3"/>
  <c r="L147" i="3"/>
  <c r="N146" i="3"/>
  <c r="L146" i="3"/>
  <c r="N145" i="3"/>
  <c r="L145" i="3"/>
  <c r="N144" i="3"/>
  <c r="L144" i="3"/>
  <c r="N143" i="3"/>
  <c r="L143" i="3"/>
  <c r="N142" i="3"/>
  <c r="L142" i="3"/>
  <c r="N141" i="3"/>
  <c r="L141" i="3"/>
  <c r="N140" i="3"/>
  <c r="L140" i="3"/>
  <c r="N139" i="3"/>
  <c r="L139" i="3"/>
  <c r="N138" i="3"/>
  <c r="L138" i="3"/>
  <c r="N137" i="3"/>
  <c r="L137" i="3"/>
  <c r="N136" i="3"/>
  <c r="L136" i="3"/>
  <c r="N135" i="3"/>
  <c r="L135" i="3"/>
  <c r="N134" i="3"/>
  <c r="L134" i="3"/>
  <c r="N133" i="3"/>
  <c r="L133" i="3"/>
  <c r="N132" i="3"/>
  <c r="L132" i="3"/>
  <c r="N131" i="3"/>
  <c r="L131" i="3"/>
  <c r="N130" i="3"/>
  <c r="L130" i="3"/>
  <c r="N129" i="3"/>
  <c r="L129" i="3"/>
  <c r="N128" i="3"/>
  <c r="L128" i="3"/>
  <c r="N127" i="3"/>
  <c r="L127" i="3"/>
  <c r="N126" i="3"/>
  <c r="L126" i="3"/>
  <c r="N125" i="3"/>
  <c r="L125" i="3"/>
  <c r="N124" i="3"/>
  <c r="L124" i="3"/>
  <c r="N123" i="3"/>
  <c r="L123" i="3"/>
  <c r="N122" i="3"/>
  <c r="L122" i="3"/>
  <c r="N121" i="3"/>
  <c r="L121" i="3"/>
  <c r="N120" i="3"/>
  <c r="L120" i="3"/>
  <c r="N119" i="3"/>
  <c r="L119" i="3"/>
  <c r="N118" i="3"/>
  <c r="L118" i="3"/>
  <c r="G118" i="3"/>
  <c r="F118" i="3"/>
  <c r="N117" i="3"/>
  <c r="L117" i="3"/>
  <c r="G117" i="3"/>
  <c r="F117" i="3"/>
  <c r="N116" i="3"/>
  <c r="L116" i="3"/>
  <c r="G116" i="3"/>
  <c r="N115" i="3"/>
  <c r="L115" i="3"/>
  <c r="G115" i="3"/>
  <c r="N114" i="3"/>
  <c r="L114" i="3"/>
  <c r="G114" i="3"/>
  <c r="F114" i="3"/>
  <c r="F115" i="3" s="1"/>
  <c r="F116" i="3" s="1"/>
  <c r="N113" i="3"/>
  <c r="L113" i="3"/>
  <c r="G113" i="3"/>
  <c r="N112" i="3"/>
  <c r="L112" i="3"/>
  <c r="G112" i="3"/>
  <c r="N111" i="3"/>
  <c r="L111" i="3"/>
  <c r="G111" i="3"/>
  <c r="N110" i="3"/>
  <c r="L110" i="3"/>
  <c r="G110" i="3"/>
  <c r="F110" i="3"/>
  <c r="F111" i="3" s="1"/>
  <c r="F112" i="3" s="1"/>
  <c r="F113" i="3" s="1"/>
  <c r="N109" i="3"/>
  <c r="L109" i="3"/>
  <c r="G109" i="3"/>
  <c r="N108" i="3"/>
  <c r="L108" i="3"/>
  <c r="G108" i="3"/>
  <c r="N107" i="3"/>
  <c r="L107" i="3"/>
  <c r="G107" i="3"/>
  <c r="N106" i="3"/>
  <c r="L106" i="3"/>
  <c r="G106" i="3"/>
  <c r="N105" i="3"/>
  <c r="L105" i="3"/>
  <c r="G105" i="3"/>
  <c r="N104" i="3"/>
  <c r="L104" i="3"/>
  <c r="G104" i="3"/>
  <c r="N103" i="3"/>
  <c r="L103" i="3"/>
  <c r="G103" i="3"/>
  <c r="N102" i="3"/>
  <c r="L102" i="3"/>
  <c r="G102" i="3"/>
  <c r="F102" i="3"/>
  <c r="F103" i="3" s="1"/>
  <c r="F104" i="3" s="1"/>
  <c r="F105" i="3" s="1"/>
  <c r="F106" i="3" s="1"/>
  <c r="F107" i="3" s="1"/>
  <c r="F108" i="3" s="1"/>
  <c r="F109" i="3" s="1"/>
  <c r="E102" i="3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N101" i="3"/>
  <c r="L101" i="3"/>
  <c r="G101" i="3"/>
  <c r="F101" i="3"/>
  <c r="N100" i="3"/>
  <c r="L100" i="3"/>
  <c r="G100" i="3"/>
  <c r="F100" i="3"/>
  <c r="N99" i="3"/>
  <c r="L99" i="3"/>
  <c r="G99" i="3"/>
  <c r="N98" i="3"/>
  <c r="L98" i="3"/>
  <c r="G98" i="3"/>
  <c r="F98" i="3"/>
  <c r="F99" i="3" s="1"/>
  <c r="N97" i="3"/>
  <c r="L97" i="3"/>
  <c r="G97" i="3"/>
  <c r="F97" i="3"/>
  <c r="N96" i="3"/>
  <c r="L96" i="3"/>
  <c r="G96" i="3"/>
  <c r="F96" i="3"/>
  <c r="N95" i="3"/>
  <c r="L95" i="3"/>
  <c r="G95" i="3"/>
  <c r="N94" i="3"/>
  <c r="L94" i="3"/>
  <c r="G94" i="3"/>
  <c r="N93" i="3"/>
  <c r="L93" i="3"/>
  <c r="G93" i="3"/>
  <c r="N92" i="3"/>
  <c r="L92" i="3"/>
  <c r="G92" i="3"/>
  <c r="N91" i="3"/>
  <c r="L91" i="3"/>
  <c r="G91" i="3"/>
  <c r="F91" i="3"/>
  <c r="F92" i="3" s="1"/>
  <c r="F93" i="3" s="1"/>
  <c r="F94" i="3" s="1"/>
  <c r="F95" i="3" s="1"/>
  <c r="N90" i="3"/>
  <c r="L90" i="3"/>
  <c r="G90" i="3"/>
  <c r="G89" i="3"/>
  <c r="G88" i="3"/>
  <c r="G87" i="3"/>
  <c r="G86" i="3"/>
  <c r="G85" i="3"/>
  <c r="G84" i="3"/>
  <c r="G83" i="3"/>
  <c r="G82" i="3"/>
  <c r="G81" i="3"/>
  <c r="F81" i="3"/>
  <c r="F82" i="3" s="1"/>
  <c r="F83" i="3" s="1"/>
  <c r="F84" i="3" s="1"/>
  <c r="F85" i="3" s="1"/>
  <c r="F86" i="3" s="1"/>
  <c r="F87" i="3" s="1"/>
  <c r="F88" i="3" s="1"/>
  <c r="F89" i="3" s="1"/>
  <c r="F90" i="3" s="1"/>
  <c r="G80" i="3"/>
  <c r="F80" i="3"/>
  <c r="G79" i="3"/>
  <c r="G78" i="3"/>
  <c r="G77" i="3"/>
  <c r="G76" i="3"/>
  <c r="G75" i="3"/>
  <c r="G74" i="3"/>
  <c r="G73" i="3"/>
  <c r="F73" i="3"/>
  <c r="F74" i="3" s="1"/>
  <c r="F75" i="3" s="1"/>
  <c r="F76" i="3" s="1"/>
  <c r="F77" i="3" s="1"/>
  <c r="F78" i="3" s="1"/>
  <c r="F79" i="3" s="1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G72" i="3"/>
  <c r="F72" i="3"/>
  <c r="G71" i="3"/>
  <c r="F71" i="3"/>
  <c r="G70" i="3"/>
  <c r="F70" i="3"/>
  <c r="G69" i="3"/>
  <c r="G68" i="3"/>
  <c r="G67" i="3"/>
  <c r="F67" i="3"/>
  <c r="F68" i="3" s="1"/>
  <c r="F69" i="3" s="1"/>
  <c r="G66" i="3"/>
  <c r="G65" i="3"/>
  <c r="G64" i="3"/>
  <c r="F64" i="3"/>
  <c r="F65" i="3" s="1"/>
  <c r="F66" i="3" s="1"/>
  <c r="E64" i="3"/>
  <c r="E65" i="3" s="1"/>
  <c r="E66" i="3" s="1"/>
  <c r="E67" i="3" s="1"/>
  <c r="E68" i="3" s="1"/>
  <c r="E69" i="3" s="1"/>
  <c r="E70" i="3" s="1"/>
  <c r="E71" i="3" s="1"/>
  <c r="E72" i="3" s="1"/>
  <c r="H61" i="3"/>
  <c r="H60" i="3"/>
  <c r="D60" i="3"/>
  <c r="H59" i="3"/>
  <c r="D59" i="3"/>
  <c r="H58" i="3"/>
  <c r="D58" i="3"/>
  <c r="H57" i="3"/>
  <c r="D57" i="3"/>
  <c r="H56" i="3"/>
  <c r="D56" i="3"/>
  <c r="H55" i="3"/>
  <c r="D55" i="3"/>
  <c r="H54" i="3"/>
  <c r="D54" i="3"/>
  <c r="H53" i="3"/>
  <c r="D53" i="3"/>
  <c r="H52" i="3"/>
  <c r="D52" i="3"/>
  <c r="H51" i="3"/>
  <c r="D51" i="3"/>
  <c r="H50" i="3"/>
  <c r="D50" i="3"/>
  <c r="H49" i="3"/>
  <c r="D49" i="3"/>
  <c r="H48" i="3"/>
  <c r="D48" i="3"/>
  <c r="H47" i="3"/>
  <c r="D47" i="3"/>
  <c r="H46" i="3"/>
  <c r="D46" i="3"/>
  <c r="H45" i="3"/>
  <c r="D45" i="3"/>
  <c r="H44" i="3"/>
  <c r="D44" i="3"/>
  <c r="H43" i="3"/>
  <c r="D43" i="3"/>
  <c r="H42" i="3"/>
  <c r="D42" i="3"/>
  <c r="H41" i="3"/>
  <c r="D41" i="3"/>
  <c r="H40" i="3"/>
  <c r="D40" i="3"/>
  <c r="H39" i="3"/>
  <c r="D39" i="3"/>
  <c r="H38" i="3"/>
  <c r="D38" i="3"/>
  <c r="H37" i="3"/>
  <c r="D37" i="3"/>
  <c r="H36" i="3"/>
  <c r="D36" i="3"/>
  <c r="H35" i="3"/>
  <c r="D35" i="3"/>
  <c r="H34" i="3"/>
  <c r="D34" i="3"/>
  <c r="H33" i="3"/>
  <c r="D33" i="3"/>
  <c r="H32" i="3"/>
  <c r="D32" i="3"/>
  <c r="W31" i="3"/>
  <c r="H31" i="3"/>
  <c r="D31" i="3"/>
  <c r="W30" i="3"/>
  <c r="H30" i="3"/>
  <c r="D30" i="3"/>
  <c r="W29" i="3"/>
  <c r="H29" i="3"/>
  <c r="D29" i="3"/>
  <c r="W28" i="3"/>
  <c r="H28" i="3"/>
  <c r="D28" i="3"/>
  <c r="W27" i="3"/>
  <c r="H27" i="3"/>
  <c r="D27" i="3"/>
  <c r="W26" i="3"/>
  <c r="H26" i="3"/>
  <c r="D26" i="3"/>
  <c r="W25" i="3"/>
  <c r="H25" i="3"/>
  <c r="D25" i="3"/>
  <c r="W24" i="3"/>
  <c r="H24" i="3"/>
  <c r="D24" i="3"/>
  <c r="W23" i="3"/>
  <c r="H23" i="3"/>
  <c r="D23" i="3"/>
  <c r="W22" i="3"/>
  <c r="H22" i="3"/>
  <c r="D22" i="3"/>
  <c r="W21" i="3"/>
  <c r="H21" i="3"/>
  <c r="D21" i="3"/>
  <c r="W20" i="3"/>
  <c r="H20" i="3"/>
  <c r="D20" i="3"/>
  <c r="W19" i="3"/>
  <c r="H19" i="3"/>
  <c r="D19" i="3"/>
  <c r="W18" i="3"/>
  <c r="H18" i="3"/>
  <c r="D18" i="3"/>
  <c r="W17" i="3"/>
  <c r="H17" i="3"/>
  <c r="D17" i="3"/>
  <c r="W16" i="3"/>
  <c r="H16" i="3"/>
  <c r="D16" i="3"/>
  <c r="W15" i="3"/>
  <c r="H15" i="3"/>
  <c r="D15" i="3"/>
  <c r="W14" i="3"/>
  <c r="H14" i="3"/>
  <c r="D14" i="3"/>
  <c r="W13" i="3"/>
  <c r="H13" i="3"/>
  <c r="D13" i="3"/>
  <c r="W12" i="3"/>
  <c r="H12" i="3"/>
  <c r="D12" i="3"/>
  <c r="W11" i="3"/>
  <c r="H11" i="3"/>
  <c r="D11" i="3"/>
  <c r="W10" i="3"/>
  <c r="H10" i="3"/>
  <c r="W9" i="3"/>
  <c r="H9" i="3"/>
  <c r="W8" i="3"/>
  <c r="H8" i="3"/>
  <c r="W7" i="3"/>
  <c r="H7" i="3"/>
  <c r="W6" i="3"/>
  <c r="H6" i="3"/>
  <c r="W5" i="3"/>
  <c r="H5" i="3"/>
  <c r="W4" i="3"/>
  <c r="R4" i="3"/>
  <c r="H4" i="3"/>
  <c r="W3" i="3"/>
  <c r="R3" i="3"/>
  <c r="R6" i="3" s="1"/>
  <c r="H3" i="3"/>
  <c r="W2" i="3"/>
  <c r="R2" i="3"/>
  <c r="H2" i="3"/>
  <c r="W1" i="3"/>
  <c r="H1" i="3"/>
</calcChain>
</file>

<file path=xl/sharedStrings.xml><?xml version="1.0" encoding="utf-8"?>
<sst xmlns="http://schemas.openxmlformats.org/spreadsheetml/2006/main" count="1577" uniqueCount="487">
  <si>
    <t>Información General</t>
  </si>
  <si>
    <t>Entidad Federativa:</t>
  </si>
  <si>
    <t>Link de Cuenta Pública:</t>
  </si>
  <si>
    <t>Link de Formatos CONAC:</t>
  </si>
  <si>
    <t>Concepto</t>
  </si>
  <si>
    <t>Acreedor o Prestador de Servicio / Subconcepto</t>
  </si>
  <si>
    <t>Fuente de Pago</t>
  </si>
  <si>
    <t>Monto Contratado</t>
  </si>
  <si>
    <t>Unidad de Contrato</t>
  </si>
  <si>
    <t>Amortizaciones / Pago de Inversión</t>
  </si>
  <si>
    <t>Intereses</t>
  </si>
  <si>
    <t>Comisiones</t>
  </si>
  <si>
    <t>Otros Gastos</t>
  </si>
  <si>
    <t>Observaciones</t>
  </si>
  <si>
    <t>1T</t>
  </si>
  <si>
    <t>2T</t>
  </si>
  <si>
    <t>3T</t>
  </si>
  <si>
    <t>4T</t>
  </si>
  <si>
    <t>Deuda avalada, subsidiaria, solidaria o similar</t>
  </si>
  <si>
    <t>Banco Interacciones</t>
  </si>
  <si>
    <t>Proveedores por pagar a corto plazo</t>
  </si>
  <si>
    <t>Contratistas por obra pública por pagar a corto plazo</t>
  </si>
  <si>
    <t>Otras cuentas por pagar a corto plazo</t>
  </si>
  <si>
    <t>Documentos comerciales por pagar a corto plazo</t>
  </si>
  <si>
    <t>Documentos con contratistas por pagar a corto plazo</t>
  </si>
  <si>
    <t>Otros documentos por pagar a corto plazo</t>
  </si>
  <si>
    <t>Titulos y valores de la deuda pública interna a corto plazo</t>
  </si>
  <si>
    <t>Otros pasivos circulantes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</si>
  <si>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</si>
  <si>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</si>
  <si>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</si>
  <si>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</si>
  <si>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</si>
  <si>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</si>
  <si>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</si>
  <si>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</si>
  <si>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</si>
  <si>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</si>
  <si>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</si>
  <si>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</si>
  <si>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</si>
  <si>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</si>
  <si>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</si>
  <si>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</si>
  <si>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</si>
  <si>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3,17% Sobre Extracción del Petróleo</t>
  </si>
  <si>
    <t>Gasolinas y Diesel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</si>
  <si>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</si>
  <si>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</si>
  <si>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</si>
  <si>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Vehiculos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</si>
  <si>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</si>
  <si>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</si>
  <si>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</si>
  <si>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</si>
  <si>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</si>
  <si>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</si>
  <si>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(-) Participaciones e Incentivos Económicos Otorgados  municipios</t>
  </si>
  <si>
    <t>(-) Ingresos Virtuales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</si>
  <si>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</si>
  <si>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</si>
  <si>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</si>
  <si>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</si>
  <si>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</si>
  <si>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</si>
  <si>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</si>
  <si>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 la Ciudad de México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</si>
  <si>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</si>
  <si>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</si>
  <si>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</si>
  <si>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</si>
  <si>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</si>
  <si>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</si>
  <si>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</si>
  <si>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</si>
  <si>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</si>
  <si>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Saldo / Monto Devengado</t>
  </si>
  <si>
    <t>Link de participaciones otorgadas a Municipios:</t>
  </si>
  <si>
    <t>Deudor u Obligado</t>
  </si>
  <si>
    <t>Transferencias Federales Etiquetadas</t>
  </si>
  <si>
    <t>Clave de Registro ante la SHCP</t>
  </si>
  <si>
    <t>Conceptos de Fuente de Pago</t>
  </si>
  <si>
    <t>Institucion Financiera</t>
  </si>
  <si>
    <t>Tipo de Obligación</t>
  </si>
  <si>
    <t>ABC Capital</t>
  </si>
  <si>
    <t>Arrendamiento Financiero</t>
  </si>
  <si>
    <t>American Express Bank (México)</t>
  </si>
  <si>
    <t>Banca Afirme</t>
  </si>
  <si>
    <t>Banca Mifel</t>
  </si>
  <si>
    <t>Otros</t>
  </si>
  <si>
    <t>Crédito de Largo Plazo</t>
  </si>
  <si>
    <t>Banco Actinver</t>
  </si>
  <si>
    <t>Créditos de Corto Plazo</t>
  </si>
  <si>
    <t>Banco Ahorro Famsa</t>
  </si>
  <si>
    <t>Ingresos Propios</t>
  </si>
  <si>
    <t>Banco Autofin México</t>
  </si>
  <si>
    <t>FONREC</t>
  </si>
  <si>
    <t>Banco Azteca</t>
  </si>
  <si>
    <t>Quirografario</t>
  </si>
  <si>
    <t>Banco Base</t>
  </si>
  <si>
    <t>Justicia Penal</t>
  </si>
  <si>
    <t>Banco Compartamos</t>
  </si>
  <si>
    <t>Líneas de Crédito Contingente</t>
  </si>
  <si>
    <t>Banco Credit Suisse (México)</t>
  </si>
  <si>
    <t>Banco del Bajío</t>
  </si>
  <si>
    <t>PROFISE</t>
  </si>
  <si>
    <t>Banco Finterra</t>
  </si>
  <si>
    <t>Titulos y Valores de Corto Plazo</t>
  </si>
  <si>
    <t>Banco Forjadores</t>
  </si>
  <si>
    <t>Titulos y Valores de Largo Plazo</t>
  </si>
  <si>
    <t>Banco Inbursa</t>
  </si>
  <si>
    <t>Banco Inmobiliario Mexicano</t>
  </si>
  <si>
    <t>Banco Invex</t>
  </si>
  <si>
    <t>Banco JP Morgan</t>
  </si>
  <si>
    <t>Banco Mercantil del Norte</t>
  </si>
  <si>
    <t>Banco Monex</t>
  </si>
  <si>
    <t>Banco Multiva</t>
  </si>
  <si>
    <t>Banco Nacional de México</t>
  </si>
  <si>
    <t>Banco PagaTodo</t>
  </si>
  <si>
    <t>Banco Progreso Chihuahua</t>
  </si>
  <si>
    <t>Banco Regional de Monterrey</t>
  </si>
  <si>
    <t>Banco Sabadell</t>
  </si>
  <si>
    <t>Banco Santander</t>
  </si>
  <si>
    <t>Banco Ve por Más</t>
  </si>
  <si>
    <t>BanCoppel</t>
  </si>
  <si>
    <t>Bancrea</t>
  </si>
  <si>
    <t>Bank Of America Mexico</t>
  </si>
  <si>
    <t>Bank Of China Mexico</t>
  </si>
  <si>
    <t>Bank Of Tokyo Mitsubishi UFJ (México)</t>
  </si>
  <si>
    <t>Bankaool</t>
  </si>
  <si>
    <t>Banobras</t>
  </si>
  <si>
    <t>Banregio</t>
  </si>
  <si>
    <t>Bansí</t>
  </si>
  <si>
    <t>Barclays Bank México</t>
  </si>
  <si>
    <t>BBVA Bancomer</t>
  </si>
  <si>
    <t>CIBanco</t>
  </si>
  <si>
    <t>Consubanco</t>
  </si>
  <si>
    <t>Deutsche Bank México</t>
  </si>
  <si>
    <t>Fundación Dondé Banco</t>
  </si>
  <si>
    <t>HSBC México</t>
  </si>
  <si>
    <t>Industrial and Commercial Bank of China</t>
  </si>
  <si>
    <t>Intercam Banco</t>
  </si>
  <si>
    <t>Investa Bank</t>
  </si>
  <si>
    <t>Mizuho Bank</t>
  </si>
  <si>
    <t>Scotiabank</t>
  </si>
  <si>
    <t>Shinhan Bank</t>
  </si>
  <si>
    <t>UBS Bank México</t>
  </si>
  <si>
    <t>Volkswagen Bank</t>
  </si>
  <si>
    <t>Ingresos Propios / Participaciones</t>
  </si>
  <si>
    <t>Ingresos Propios / Aportaciones</t>
  </si>
  <si>
    <t>Participaciones / Aportaciones</t>
  </si>
  <si>
    <t>Asociación Público Privada</t>
  </si>
  <si>
    <t>Concesión</t>
  </si>
  <si>
    <t>FAFEF</t>
  </si>
  <si>
    <t>FAIS</t>
  </si>
  <si>
    <t>FFM</t>
  </si>
  <si>
    <t>FGP</t>
  </si>
  <si>
    <t>IEPS</t>
  </si>
  <si>
    <t>Información</t>
  </si>
  <si>
    <t>Tema</t>
  </si>
  <si>
    <t>Deuda</t>
  </si>
  <si>
    <t>Contabilidad</t>
  </si>
  <si>
    <t>Ingresos</t>
  </si>
  <si>
    <t>Presupuestal</t>
  </si>
  <si>
    <t>Fuente de Pago Alterna</t>
  </si>
  <si>
    <t>Factoraje Financiero (Cadenas Productivas) de Largo Plazo</t>
  </si>
  <si>
    <t>Factoraje Financiero (Cadenas Productivas) de Corto Plazo</t>
  </si>
  <si>
    <t>Obligaciones de Corto Plazo y Proveedores y Contratista</t>
  </si>
  <si>
    <t>CP</t>
  </si>
  <si>
    <t>ID</t>
  </si>
  <si>
    <t>Activo</t>
  </si>
  <si>
    <t>S</t>
  </si>
  <si>
    <t>Año</t>
  </si>
  <si>
    <t>T1 (Trimestre 1)</t>
  </si>
  <si>
    <t>T2 (Trimestre 2)</t>
  </si>
  <si>
    <t>T3 (Trimestre 3)</t>
  </si>
  <si>
    <t>T4 (Trimestre 4)</t>
  </si>
  <si>
    <t>CP (Cuenta Pública)</t>
  </si>
  <si>
    <t>Periodos</t>
  </si>
  <si>
    <t>Columna</t>
  </si>
  <si>
    <t>Saldo / Monto Devengado 2016 1T</t>
  </si>
  <si>
    <t>Saldo / Monto Devengado 2016 2T</t>
  </si>
  <si>
    <t>Saldo / Monto Devengado 2016 3T</t>
  </si>
  <si>
    <t>Saldo / Monto Devengado 2016 4T</t>
  </si>
  <si>
    <t>Saldo / Monto Devengado 2016 CP</t>
  </si>
  <si>
    <t>Amortizaciones / Pago de Inversión 2016 1T</t>
  </si>
  <si>
    <t>Amortizaciones / Pago de Inversión 2016 2T</t>
  </si>
  <si>
    <t>Amortizaciones / Pago de Inversión 2016 3T</t>
  </si>
  <si>
    <t>Amortizaciones / Pago de Inversión 2016 4T</t>
  </si>
  <si>
    <t>Amortizaciones / Pago de Inversión 2016 CP</t>
  </si>
  <si>
    <t>Intereses 2016 1T</t>
  </si>
  <si>
    <t>Intereses 2016 2T</t>
  </si>
  <si>
    <t>Intereses 2016 3T</t>
  </si>
  <si>
    <t>Intereses 2016 4T</t>
  </si>
  <si>
    <t>Intereses 2016 CP</t>
  </si>
  <si>
    <t>Comisiones 2016 1T</t>
  </si>
  <si>
    <t>Comisiones 2016 2T</t>
  </si>
  <si>
    <t>Comisiones 2016 3T</t>
  </si>
  <si>
    <t>Comisiones 2016 4T</t>
  </si>
  <si>
    <t>Comisiones 2016 CP</t>
  </si>
  <si>
    <t>Otros Gastos 2016 1T</t>
  </si>
  <si>
    <t>Otros Gastos 2016 2T</t>
  </si>
  <si>
    <t>Otros Gastos 2016 3T</t>
  </si>
  <si>
    <t>Otros Gastos 2016 4T</t>
  </si>
  <si>
    <t>Otros Gastos 2016 CP</t>
  </si>
  <si>
    <t>Saldo / Monto Devengado 2017 1T</t>
  </si>
  <si>
    <t>Saldo / Monto Devengado 2017 2T</t>
  </si>
  <si>
    <t>Saldo / Monto Devengado 2017 3T</t>
  </si>
  <si>
    <t>Saldo / Monto Devengado 2017 4T</t>
  </si>
  <si>
    <t>Saldo / Monto Devengado 2017 CP</t>
  </si>
  <si>
    <t>Amortizaciones / Pago de Inversión 2017 1T</t>
  </si>
  <si>
    <t>Amortizaciones / Pago de Inversión 2017 2T</t>
  </si>
  <si>
    <t>Amortizaciones / Pago de Inversión 2017 3T</t>
  </si>
  <si>
    <t>Amortizaciones / Pago de Inversión 2017 4T</t>
  </si>
  <si>
    <t>Amortizaciones / Pago de Inversión 2017 CP</t>
  </si>
  <si>
    <t>Intereses 2017 1T</t>
  </si>
  <si>
    <t>Intereses 2017 2T</t>
  </si>
  <si>
    <t>Intereses 2017 3T</t>
  </si>
  <si>
    <t>Intereses 2017 4T</t>
  </si>
  <si>
    <t>Intereses 2017 CP</t>
  </si>
  <si>
    <t>Comisiones 2017 1T</t>
  </si>
  <si>
    <t>Comisiones 2017 2T</t>
  </si>
  <si>
    <t>Comisiones 2017 3T</t>
  </si>
  <si>
    <t>Comisiones 2017 4T</t>
  </si>
  <si>
    <t>Comisiones 2017 CP</t>
  </si>
  <si>
    <t>Otros Gastos 2017 1T</t>
  </si>
  <si>
    <t>Otros Gastos 2017 2T</t>
  </si>
  <si>
    <t>Otros Gastos 2017 3T</t>
  </si>
  <si>
    <t>Otros Gastos 2017 4T</t>
  </si>
  <si>
    <t>Otros Gastos 2017 CP</t>
  </si>
  <si>
    <t>* Tema *</t>
  </si>
  <si>
    <t>* Información *</t>
  </si>
  <si>
    <t>* Concepto *</t>
  </si>
  <si>
    <t>* Acreedor o Prestador de Servicio / Subconcepto *</t>
  </si>
  <si>
    <t>* Clave de Registro ante la SHCP *</t>
  </si>
  <si>
    <t>* Fuente de Pago *</t>
  </si>
  <si>
    <t>* Fuente de Pago Alterna *</t>
  </si>
  <si>
    <t>* Deudor u Obligado *</t>
  </si>
  <si>
    <t>* Monto Contratado *</t>
  </si>
  <si>
    <t>* Unidad de Contrato *</t>
  </si>
  <si>
    <t>* Saldo / Monto Devengado 2016 2T *</t>
  </si>
  <si>
    <t>* Saldo / Monto Devengado 2016 3T *</t>
  </si>
  <si>
    <t>* Saldo / Monto Devengado 2016 4T *</t>
  </si>
  <si>
    <t>* Saldo / Monto Devengado 2016 CP *</t>
  </si>
  <si>
    <t>* Amortizaciones / Pago de Inversión 2016 1T *</t>
  </si>
  <si>
    <t>* Amortizaciones / Pago de Inversión 2016 2T *</t>
  </si>
  <si>
    <t>* Amortizaciones / Pago de Inversión 2016 3T *</t>
  </si>
  <si>
    <t>* Amortizaciones / Pago de Inversión 2016 4T *</t>
  </si>
  <si>
    <t>* Amortizaciones / Pago de Inversión 2016 CP *</t>
  </si>
  <si>
    <t>* Intereses 2016 1T *</t>
  </si>
  <si>
    <t>* Intereses 2016 2T *</t>
  </si>
  <si>
    <t>* Intereses 2016 3T *</t>
  </si>
  <si>
    <t>* Intereses 2016 4T *</t>
  </si>
  <si>
    <t>* Intereses 2016 CP *</t>
  </si>
  <si>
    <t>* Comisiones 2016 1T *</t>
  </si>
  <si>
    <t>* Comisiones 2016 2T *</t>
  </si>
  <si>
    <t>* Comisiones 2016 3T *</t>
  </si>
  <si>
    <t>* Comisiones 2016 4T *</t>
  </si>
  <si>
    <t>* Comisiones 2016 CP *</t>
  </si>
  <si>
    <t>* Otros Gastos 2016 1T *</t>
  </si>
  <si>
    <t>* Otros Gastos 2016 2T *</t>
  </si>
  <si>
    <t>* Otros Gastos 2016 3T *</t>
  </si>
  <si>
    <t>* Otros Gastos 2016 4T *</t>
  </si>
  <si>
    <t>* Otros Gastos 2016 CP *</t>
  </si>
  <si>
    <t>* Saldo / Monto Devengado 2017 2T *</t>
  </si>
  <si>
    <t>* Saldo / Monto Devengado 2017 3T *</t>
  </si>
  <si>
    <t>* Saldo / Monto Devengado 2017 4T *</t>
  </si>
  <si>
    <t>* Saldo / Monto Devengado 2017 CP *</t>
  </si>
  <si>
    <t>* Amortizaciones / Pago de Inversión 2017 1T *</t>
  </si>
  <si>
    <t>* Amortizaciones / Pago de Inversión 2017 2T *</t>
  </si>
  <si>
    <t>* Amortizaciones / Pago de Inversión 2017 3T *</t>
  </si>
  <si>
    <t>* Amortizaciones / Pago de Inversión 2017 4T *</t>
  </si>
  <si>
    <t>* Amortizaciones / Pago de Inversión 2017 CP *</t>
  </si>
  <si>
    <t>* Intereses 2017 1T *</t>
  </si>
  <si>
    <t>* Intereses 2017 2T *</t>
  </si>
  <si>
    <t>* Intereses 2017 3T *</t>
  </si>
  <si>
    <t>* Intereses 2017 4T *</t>
  </si>
  <si>
    <t>* Intereses 2017 CP *</t>
  </si>
  <si>
    <t>* Comisiones 2017 1T *</t>
  </si>
  <si>
    <t>* Comisiones 2017 2T *</t>
  </si>
  <si>
    <t>* Comisiones 2017 3T *</t>
  </si>
  <si>
    <t>* Comisiones 2017 4T *</t>
  </si>
  <si>
    <t>* Comisiones 2017 CP *</t>
  </si>
  <si>
    <t>* Otros Gastos 2017 1T *</t>
  </si>
  <si>
    <t>* Otros Gastos 2017 2T *</t>
  </si>
  <si>
    <t>* Otros Gastos 2017 3T *</t>
  </si>
  <si>
    <t>* Otros Gastos 2017 4T *</t>
  </si>
  <si>
    <t>* Otros Gastos 2017 CP *</t>
  </si>
  <si>
    <t>* Observaciones *</t>
  </si>
  <si>
    <t>Catalogo/* Columna *</t>
  </si>
  <si>
    <t>* Saldo / Monto Devengado 2016 1T * [Año 1]</t>
  </si>
  <si>
    <t>* Saldo / Monto Devengado 2017 1T * [Año 2]</t>
  </si>
  <si>
    <t>Institucion Financiera (Acreedor)</t>
  </si>
  <si>
    <t>Tocinadas</t>
  </si>
  <si>
    <t>Pastor</t>
  </si>
  <si>
    <t>Bistec</t>
  </si>
  <si>
    <t>Tipo de Obligación Corto Plazo</t>
  </si>
  <si>
    <t>Otros Fondos Distintos de Aportaciones</t>
  </si>
  <si>
    <t>Otras Transferencias Federales Etiquetadas</t>
  </si>
  <si>
    <t>Otros Ingresos de Libre Disposición</t>
  </si>
  <si>
    <t>Participaciones en Ingresos Locales</t>
  </si>
  <si>
    <t>Cuentas por Pagar a Corto Plazo</t>
  </si>
  <si>
    <t>Documentos por Pagar a Corto Plazo</t>
  </si>
  <si>
    <t>Títulos y Valores a Corto Plazo</t>
  </si>
  <si>
    <t>Otros Pasivos a Corto Plazo</t>
  </si>
  <si>
    <t>Otras partidas que registren saldos de Obligaciones de Corto Plazo o de Proveedores y Contratistas</t>
  </si>
  <si>
    <t>Apartados</t>
  </si>
  <si>
    <t>Conceptos</t>
  </si>
  <si>
    <t>Valores</t>
  </si>
  <si>
    <t>Otros Ingresos</t>
  </si>
  <si>
    <t>Apartado Valores</t>
  </si>
  <si>
    <t>Concepto Valores</t>
  </si>
  <si>
    <t>Concepto Apartados</t>
  </si>
  <si>
    <t xml:space="preserve">  </t>
  </si>
  <si>
    <t xml:space="preserve">.Cells(lngRenglonDatos + 1, lngColumnaAnio + cboPeriodo.ListIndex).Value </t>
  </si>
  <si>
    <t xml:space="preserve"> txtCuotasYAporta.Text</t>
  </si>
  <si>
    <t xml:space="preserve">  .Cells(lngRenglonDatos + 2, lngColumnaAnio + cboPeriodo.ListIndex).Value </t>
  </si>
  <si>
    <t xml:space="preserve"> txtContribucDeMejoras.Text</t>
  </si>
  <si>
    <t xml:space="preserve">  .Cells(lngRenglonDatos + 3, lngColumnaAnio + cboPeriodo.ListIndex).Value </t>
  </si>
  <si>
    <t xml:space="preserve"> txtDerechos.Text</t>
  </si>
  <si>
    <t xml:space="preserve">  .Cells(lngRenglonDatos + 4, lngColumnaAnio + cboPeriodo.ListIndex).Value </t>
  </si>
  <si>
    <t xml:space="preserve"> txtProductos.Text</t>
  </si>
  <si>
    <t xml:space="preserve">  .Cells(lngRenglonDatos + 5, lngColumnaAnio + cboPeriodo.ListIndex).Value </t>
  </si>
  <si>
    <t xml:space="preserve"> txtAprovecham.Text</t>
  </si>
  <si>
    <t xml:space="preserve">  .Cells(lngRenglonDatos + 6, lngColumnaAnio + cboPeriodo.ListIndex).Value </t>
  </si>
  <si>
    <t xml:space="preserve"> txtIngresosPorVta.Text</t>
  </si>
  <si>
    <t xml:space="preserve">  .Cells(lngRenglonDatos + 7, lngColumnaAnio + cboPeriodo.ListIndex).Value </t>
  </si>
  <si>
    <t xml:space="preserve"> txtFondoGral.Text</t>
  </si>
  <si>
    <t xml:space="preserve">  .Cells(lngRenglonDatos + 8, lngColumnaAnio + cboPeriodo.ListIndex).Value </t>
  </si>
  <si>
    <t xml:space="preserve"> txtlFondoFomentoM.Text</t>
  </si>
  <si>
    <t xml:space="preserve">  .Cells(lngRenglonDatos + 9, lngColumnaAnio + cboPeriodo.ListIndex).Value </t>
  </si>
  <si>
    <t xml:space="preserve"> txtFondoFiscRecauda.Text</t>
  </si>
  <si>
    <t xml:space="preserve">  .Cells(lngRenglonDatos + 10, lngColumnaAnio + cboPeriodo.ListIndex).Value </t>
  </si>
  <si>
    <t xml:space="preserve"> txtFondoCompensa.Text</t>
  </si>
  <si>
    <t xml:space="preserve">  .Cells(lngRenglonDatos + 11, lngColumnaAnio + cboPeriodo.ListIndex).Value </t>
  </si>
  <si>
    <t xml:space="preserve"> txtlFondoExtracHidro.Text</t>
  </si>
  <si>
    <t xml:space="preserve">  .Cells(lngRenglonDatos + 12, lngColumnaAnio + cboPeriodo.ListIndex).Value </t>
  </si>
  <si>
    <t xml:space="preserve"> txtImpuestoEspProdServ.Text</t>
  </si>
  <si>
    <t xml:space="preserve">  .Cells(lngRenglonDatos + 13, lngColumnaAnio + cboPeriodo.ListIndex).Value </t>
  </si>
  <si>
    <t xml:space="preserve"> txt0136Recauda.Text</t>
  </si>
  <si>
    <t xml:space="preserve">  .Cells(lngRenglonDatos + 14, lngColumnaAnio + cboPeriodo.ListIndex).Value </t>
  </si>
  <si>
    <t xml:space="preserve"> txt317SobreExtrPetroleo.Text</t>
  </si>
  <si>
    <t xml:space="preserve">  .Cells(lngRenglonDatos + 15, lngColumnaAnio + cboPeriodo.ListIndex).Value </t>
  </si>
  <si>
    <t xml:space="preserve"> txtGasolinaDisel.Text</t>
  </si>
  <si>
    <t xml:space="preserve">  .Cells(lngRenglonDatos + 16, lngColumnaAnio + cboPeriodo.ListIndex).Value </t>
  </si>
  <si>
    <t xml:space="preserve"> txtFondoISR.Text</t>
  </si>
  <si>
    <t xml:space="preserve">  .Cells(lngRenglonDatos + 17, lngColumnaAnio + cboPeriodo.ListIndex).Value </t>
  </si>
  <si>
    <t xml:space="preserve"> txtFondoEstabilizaIngr.Text</t>
  </si>
  <si>
    <t xml:space="preserve">  .Cells(lngRenglonDatos + 18, lngColumnaAnio + cboPeriodo.ListIndex).Value </t>
  </si>
  <si>
    <t xml:space="preserve"> txtTenenciaVehi.Text</t>
  </si>
  <si>
    <t xml:space="preserve">  .Cells(lngRenglonDatos + 19, lngColumnaAnio + cboPeriodo.ListIndex).Value </t>
  </si>
  <si>
    <t xml:space="preserve"> txtFondoISAN.Text</t>
  </si>
  <si>
    <t xml:space="preserve">  .Cells(lngRenglonDatos + 20, lngColumnaAnio + cboPeriodo.ListIndex).Value </t>
  </si>
  <si>
    <t xml:space="preserve"> txtImpuestoAutosNvos.Text</t>
  </si>
  <si>
    <t xml:space="preserve">  .Cells(lngRenglonDatos + 21, lngColumnaAnio + cboPeriodo.ListIndex).Value </t>
  </si>
  <si>
    <t xml:space="preserve"> txtFondoCompensaRepecos.Text</t>
  </si>
  <si>
    <t xml:space="preserve">  .Cells(lngRenglonDatos + 22, lngColumnaAnio + cboPeriodo.ListIndex).Value </t>
  </si>
  <si>
    <t xml:space="preserve"> txtIncentivosEco.Text</t>
  </si>
  <si>
    <t xml:space="preserve">  .Cells(lngRenglonDatos + 23, lngColumnaAnio + cboPeriodo.ListIndex).Value </t>
  </si>
  <si>
    <t xml:space="preserve"> txtTransferencias.Text</t>
  </si>
  <si>
    <t xml:space="preserve">  .Cells(lngRenglonDatos + 24, lngColumnaAnio + cboPeriodo.ListIndex).Value </t>
  </si>
  <si>
    <t xml:space="preserve"> txtConvenios.Text</t>
  </si>
  <si>
    <t xml:space="preserve">  .Cells(lngRenglonDatos + 25, lngColumnaAnio + cboPeriodo.ListIndex).Value </t>
  </si>
  <si>
    <t xml:space="preserve"> txtParticipaIngresosL.Text</t>
  </si>
  <si>
    <t xml:space="preserve">  .Cells(lngRenglonDatos + 26, lngColumnaAnio + cboPeriodo.ListIndex).Value </t>
  </si>
  <si>
    <t xml:space="preserve"> txtOtrosIngresosLDisp.Text</t>
  </si>
  <si>
    <t xml:space="preserve">  .Cells(lngRenglonDatos + 27, lngColumnaAnio + cboPeriodo.ListIndex).Value </t>
  </si>
  <si>
    <t xml:space="preserve"> txtAjusteParticip.Text</t>
  </si>
  <si>
    <t xml:space="preserve">  .Cells(lngRenglonDatos + 28, lngColumnaAnio + cboPeriodo.ListIndex).Value </t>
  </si>
  <si>
    <t xml:space="preserve"> txtAjusteIngresosV.Text</t>
  </si>
  <si>
    <r>
      <t xml:space="preserve">Monto Contratado
</t>
    </r>
    <r>
      <rPr>
        <i/>
        <sz val="18"/>
        <rFont val="Calibri"/>
        <family val="2"/>
        <scheme val="minor"/>
      </rPr>
      <t>(pesos)</t>
    </r>
  </si>
  <si>
    <r>
      <t xml:space="preserve">Saldo / Monto Devengado
</t>
    </r>
    <r>
      <rPr>
        <i/>
        <sz val="18"/>
        <rFont val="Calibri"/>
        <family val="2"/>
        <scheme val="minor"/>
      </rPr>
      <t>(pesos)</t>
    </r>
  </si>
  <si>
    <r>
      <t xml:space="preserve">Amortizaciones / Pago de Inversión
</t>
    </r>
    <r>
      <rPr>
        <i/>
        <sz val="18"/>
        <rFont val="Calibri"/>
        <family val="2"/>
        <scheme val="minor"/>
      </rPr>
      <t>(pesos)</t>
    </r>
  </si>
  <si>
    <r>
      <t xml:space="preserve">Intereses
</t>
    </r>
    <r>
      <rPr>
        <i/>
        <sz val="18"/>
        <rFont val="Calibri"/>
        <family val="2"/>
        <scheme val="minor"/>
      </rPr>
      <t>(pesos)</t>
    </r>
  </si>
  <si>
    <r>
      <t xml:space="preserve">Comisiones
</t>
    </r>
    <r>
      <rPr>
        <i/>
        <sz val="18"/>
        <rFont val="Calibri"/>
        <family val="2"/>
        <scheme val="minor"/>
      </rPr>
      <t>(pesos)</t>
    </r>
  </si>
  <si>
    <r>
      <t xml:space="preserve">Otros Gastos
</t>
    </r>
    <r>
      <rPr>
        <i/>
        <sz val="18"/>
        <rFont val="Calibri"/>
        <family val="2"/>
        <scheme val="minor"/>
      </rPr>
      <t>(pesos)</t>
    </r>
  </si>
  <si>
    <t>Arrendador</t>
  </si>
  <si>
    <t>Prestador de servicios</t>
  </si>
  <si>
    <t>Deuda Pública y Obligaciones a Largo Plazo, Servicio de la Deuda y Pago de Inversión a Largo Plazo</t>
  </si>
  <si>
    <t>Obligaciones a Corto Plazo, Servicio de la Deuda de Obligaciones a Corto Plazo</t>
  </si>
  <si>
    <t>Obligaciones a Corto Plazo y Proveedores y Contratistas</t>
  </si>
  <si>
    <t>NAFIN</t>
  </si>
  <si>
    <t>Compartamos</t>
  </si>
  <si>
    <t>Inbursa</t>
  </si>
  <si>
    <t>Inmobiliario Mexicano</t>
  </si>
  <si>
    <t>Interacciones</t>
  </si>
  <si>
    <t>Invex</t>
  </si>
  <si>
    <t>Monex</t>
  </si>
  <si>
    <t>Multiva</t>
  </si>
  <si>
    <t>Progreso Chihuahua</t>
  </si>
  <si>
    <t>Regional de Monterrey</t>
  </si>
  <si>
    <t>Santander</t>
  </si>
  <si>
    <t>Banamex</t>
  </si>
  <si>
    <t>Banorte</t>
  </si>
  <si>
    <t>Bajío</t>
  </si>
  <si>
    <t xml:space="preserve"> Baja California</t>
  </si>
  <si>
    <t>Bono Cupón Cero Estatal</t>
  </si>
  <si>
    <t>Afirme</t>
  </si>
  <si>
    <t>Garantía de Pago Oportuno</t>
  </si>
  <si>
    <t>COFIDAN</t>
  </si>
  <si>
    <t>HSBC</t>
  </si>
  <si>
    <t>N.A.</t>
  </si>
  <si>
    <t>Mifel</t>
  </si>
  <si>
    <t>Tenedores Bursátiles</t>
  </si>
  <si>
    <t>Entidades Federativas</t>
  </si>
  <si>
    <t>Aguascalientes</t>
  </si>
  <si>
    <t xml:space="preserve"> Baja California Sur</t>
  </si>
  <si>
    <t xml:space="preserve"> Campeche</t>
  </si>
  <si>
    <t xml:space="preserve"> Chiapas</t>
  </si>
  <si>
    <t xml:space="preserve"> Chihuahua</t>
  </si>
  <si>
    <t xml:space="preserve"> Ciudad de México</t>
  </si>
  <si>
    <t xml:space="preserve"> Coahuila</t>
  </si>
  <si>
    <t xml:space="preserve"> Colima</t>
  </si>
  <si>
    <t xml:space="preserve"> Durango</t>
  </si>
  <si>
    <t xml:space="preserve"> Estado de México</t>
  </si>
  <si>
    <t xml:space="preserve"> Guanajuato</t>
  </si>
  <si>
    <t xml:space="preserve"> Guerrero</t>
  </si>
  <si>
    <t xml:space="preserve"> Hidalgo</t>
  </si>
  <si>
    <t xml:space="preserve"> Jalisco</t>
  </si>
  <si>
    <t xml:space="preserve"> Michoacán</t>
  </si>
  <si>
    <t xml:space="preserve"> Morelos</t>
  </si>
  <si>
    <t xml:space="preserve"> Nayarit</t>
  </si>
  <si>
    <t xml:space="preserve"> Nuevo León</t>
  </si>
  <si>
    <t xml:space="preserve"> Oaxaca</t>
  </si>
  <si>
    <t xml:space="preserve"> Puebla</t>
  </si>
  <si>
    <t xml:space="preserve"> Querétaro</t>
  </si>
  <si>
    <t xml:space="preserve"> Quintana Roo</t>
  </si>
  <si>
    <t xml:space="preserve"> San Luis Potosí</t>
  </si>
  <si>
    <t xml:space="preserve"> Sinaloa</t>
  </si>
  <si>
    <t xml:space="preserve"> Sonora</t>
  </si>
  <si>
    <t xml:space="preserve"> Tabasco</t>
  </si>
  <si>
    <t xml:space="preserve"> Tamaulipas</t>
  </si>
  <si>
    <t xml:space="preserve"> Tlaxcala</t>
  </si>
  <si>
    <t xml:space="preserve"> Veracruz</t>
  </si>
  <si>
    <t xml:space="preserve"> Yucatán</t>
  </si>
  <si>
    <t xml:space="preserve"> Zacatecas</t>
  </si>
  <si>
    <t>181/2011</t>
  </si>
  <si>
    <t>PESOS</t>
  </si>
  <si>
    <t>192/2011</t>
  </si>
  <si>
    <t>GOBIERNO DEL ESTADO</t>
  </si>
  <si>
    <t>P10-1113134</t>
  </si>
  <si>
    <t>P10-1214255</t>
  </si>
  <si>
    <t>P10-1215146</t>
  </si>
  <si>
    <t>P10-1215145</t>
  </si>
  <si>
    <t>P10-1215147</t>
  </si>
  <si>
    <t>P10-1215158</t>
  </si>
  <si>
    <t>329-FONREC/2011</t>
  </si>
  <si>
    <t>P10-0313020</t>
  </si>
  <si>
    <t>Q10-0317012</t>
  </si>
  <si>
    <t xml:space="preserve">GOBIERNO DEL ESTADO </t>
  </si>
  <si>
    <t>Monto Contratado
(pesos)</t>
  </si>
  <si>
    <t>Saldo / Monto Devengado
(pesos)</t>
  </si>
  <si>
    <t>Amortizaciones / Pago de Inversión
(pesos)</t>
  </si>
  <si>
    <t>Intereses
(pesos)</t>
  </si>
  <si>
    <t>Comisiones
(pesos)</t>
  </si>
  <si>
    <t>Otros Gastos
(pesos)</t>
  </si>
  <si>
    <t>http://www.finanzasdurango.gob.mx/Cuentapublica2016</t>
  </si>
  <si>
    <t>http://www.finanzasdurango.gob.mx/participacion_municipio</t>
  </si>
  <si>
    <t>liquidado 8 enero 2016, 50,000 ;  29 enero 250,000</t>
  </si>
  <si>
    <t>liquidado 8 de enero 2016, 100,000 ; 21 de enero 2016, 300,000 ; 29 de enero 2016 100,000.</t>
  </si>
  <si>
    <t>se dispusieron 400,000 en marzo se liquidaron en el mismo mes de  marzo del 2016 pero el registro contable se registro hasta abril 2016</t>
  </si>
  <si>
    <t xml:space="preserve">es una Linea contingente por lo que se considera solo el saldo. </t>
  </si>
  <si>
    <t xml:space="preserve">la diferencia que se refleja es que el fondo Minero por 55,600,000 se encuenta en el fondo distinto de aportaciones; y el FEIEF se encuentra dentro de participaciones por el importe de 141,119,040 , por un importe total diferente de 196,719,040. </t>
  </si>
  <si>
    <t xml:space="preserve">aun no contamos con el saldo por lo que se maneja el saldo inicial. en relacion a la ultima observacion de los 449 mdp no hay relacion con gobierno. </t>
  </si>
  <si>
    <t xml:space="preserve">aun no contamos con el saldo por lo que se maneja el saldo inicial. En relacion a la ultima observacion de los 449 mdp no hay relacion con gobierno. </t>
  </si>
  <si>
    <t>http://www.finanzas.durango.gob.mx/es/informacionFinanciera#tabs-2</t>
  </si>
  <si>
    <t>NOTA:</t>
  </si>
  <si>
    <t>Informe Analítico de la Deuda Pública y otros Pasivos</t>
  </si>
  <si>
    <t>http://admon2010-2016.durango.gob.mx/file/84304</t>
  </si>
  <si>
    <t>Informe Analítico de Obligaciones Diferentes de Financiamientos</t>
  </si>
  <si>
    <t>http://admon2010-2016.durango.gob.mx/file/84303</t>
  </si>
  <si>
    <t>Balance Presupuestario</t>
  </si>
  <si>
    <t>http://admon2010-2016.durango.gob.mx/file/84302</t>
  </si>
  <si>
    <t>Estado de Situación Financiera Detallado</t>
  </si>
  <si>
    <t>http://admon2010-2016.durango.gob.mx/file/84301</t>
  </si>
  <si>
    <t>Estado analítico de Ingresos detallado</t>
  </si>
  <si>
    <t>http://admon2010-2016.durango.gob.mx/file/84300</t>
  </si>
  <si>
    <t>Clasificación por Objeto del Gasto</t>
  </si>
  <si>
    <t>http://admon2010-2016.durango.gob.mx/file/84310</t>
  </si>
  <si>
    <t>Clasificación Administrativa</t>
  </si>
  <si>
    <t>http://admon2010-2016.durango.gob.mx/file/84309</t>
  </si>
  <si>
    <t>Clasificación Funcional</t>
  </si>
  <si>
    <t>http://admon2010-2016.durango.gob.mx/file/84311</t>
  </si>
  <si>
    <t>Clasificación de Servicios Personales por Categoría</t>
  </si>
  <si>
    <t>http://admon2010-2016.durango.gob.mx/file/84308</t>
  </si>
  <si>
    <t>EL LINK DIRECTO DE CADA UNO DE LOS REPORTES DE LEY DE DISIPLINA</t>
  </si>
  <si>
    <t>FINANCIERA SON LOS SIGUIENTES: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</si>
</sst>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color theme="4" tint="0.59999389629810485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6"/>
      <color theme="0" tint="-0.14999847407452621"/>
      <name val="Calibri"/>
      <family val="2"/>
      <scheme val="minor"/>
    </font>
    <font>
      <i/>
      <sz val="16"/>
      <color theme="2" tint="-9.9978637043366805E-2"/>
      <name val="Calibri"/>
      <family val="2"/>
      <scheme val="minor"/>
    </font>
    <font>
      <i/>
      <sz val="18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3333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3" fillId="0" borderId="2" xfId="0" applyFont="1" applyBorder="1" applyProtection="1">
      <protection locked="0"/>
    </xf>
    <xf numFmtId="0" fontId="0" fillId="0" borderId="0" xfId="0" applyBorder="1" applyProtection="1">
      <protection hidden="1"/>
    </xf>
    <xf numFmtId="0" fontId="5" fillId="0" borderId="6" xfId="0" applyFont="1" applyFill="1" applyBorder="1" applyAlignment="1" applyProtection="1">
      <alignment horizontal="left"/>
      <protection locked="0"/>
    </xf>
    <xf numFmtId="0" fontId="5" fillId="0" borderId="8" xfId="0" applyFont="1" applyFill="1" applyBorder="1" applyAlignment="1" applyProtection="1">
      <alignment horizontal="left"/>
      <protection locked="0"/>
    </xf>
    <xf numFmtId="0" fontId="3" fillId="0" borderId="4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9" fillId="3" borderId="16" xfId="0" applyFont="1" applyFill="1" applyBorder="1" applyAlignment="1" applyProtection="1">
      <alignment horizontal="center" wrapText="1"/>
      <protection hidden="1"/>
    </xf>
    <xf numFmtId="0" fontId="9" fillId="3" borderId="16" xfId="0" applyFont="1" applyFill="1" applyBorder="1" applyAlignment="1" applyProtection="1">
      <alignment horizontal="center" vertical="center" wrapText="1"/>
      <protection hidden="1"/>
    </xf>
    <xf numFmtId="0" fontId="9" fillId="3" borderId="0" xfId="0" applyFont="1" applyFill="1" applyBorder="1" applyAlignment="1" applyProtection="1">
      <alignment horizontal="center" wrapText="1"/>
      <protection hidden="1"/>
    </xf>
    <xf numFmtId="0" fontId="9" fillId="3" borderId="0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top"/>
      <protection hidden="1"/>
    </xf>
    <xf numFmtId="0" fontId="10" fillId="3" borderId="1" xfId="0" applyFont="1" applyFill="1" applyBorder="1" applyAlignment="1" applyProtection="1">
      <alignment horizontal="center" vertical="top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164" fontId="3" fillId="0" borderId="7" xfId="1" applyNumberFormat="1" applyFont="1" applyFill="1" applyBorder="1" applyProtection="1">
      <protection locked="0"/>
    </xf>
    <xf numFmtId="164" fontId="3" fillId="0" borderId="12" xfId="1" applyNumberFormat="1" applyFont="1" applyFill="1" applyBorder="1" applyProtection="1">
      <protection locked="0"/>
    </xf>
    <xf numFmtId="0" fontId="8" fillId="0" borderId="0" xfId="0" applyFont="1"/>
    <xf numFmtId="0" fontId="0" fillId="0" borderId="0" xfId="0" applyFont="1"/>
    <xf numFmtId="0" fontId="3" fillId="0" borderId="8" xfId="0" applyFont="1" applyBorder="1" applyProtection="1">
      <protection locked="0"/>
    </xf>
    <xf numFmtId="0" fontId="4" fillId="5" borderId="16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Border="1" applyAlignment="1" applyProtection="1">
      <alignment vertical="center" wrapText="1"/>
      <protection hidden="1"/>
    </xf>
    <xf numFmtId="0" fontId="4" fillId="5" borderId="3" xfId="0" applyFont="1" applyFill="1" applyBorder="1" applyAlignment="1" applyProtection="1">
      <alignment vertical="center" wrapText="1"/>
      <protection hidden="1"/>
    </xf>
    <xf numFmtId="0" fontId="4" fillId="5" borderId="10" xfId="0" applyFont="1" applyFill="1" applyBorder="1" applyAlignment="1" applyProtection="1">
      <alignment vertical="center" wrapText="1"/>
      <protection hidden="1"/>
    </xf>
    <xf numFmtId="0" fontId="4" fillId="5" borderId="3" xfId="0" applyFont="1" applyFill="1" applyBorder="1" applyAlignment="1" applyProtection="1">
      <alignment vertical="distributed" wrapText="1"/>
      <protection hidden="1"/>
    </xf>
    <xf numFmtId="0" fontId="4" fillId="5" borderId="0" xfId="0" applyFont="1" applyFill="1" applyBorder="1" applyAlignment="1" applyProtection="1">
      <alignment vertical="distributed" wrapText="1"/>
      <protection hidden="1"/>
    </xf>
    <xf numFmtId="0" fontId="4" fillId="5" borderId="3" xfId="0" applyFont="1" applyFill="1" applyBorder="1" applyAlignment="1" applyProtection="1">
      <alignment vertical="center"/>
      <protection hidden="1"/>
    </xf>
    <xf numFmtId="0" fontId="4" fillId="5" borderId="0" xfId="0" applyFont="1" applyFill="1" applyBorder="1" applyAlignment="1" applyProtection="1">
      <alignment vertical="center"/>
      <protection hidden="1"/>
    </xf>
    <xf numFmtId="0" fontId="4" fillId="5" borderId="10" xfId="0" applyFont="1" applyFill="1" applyBorder="1" applyAlignment="1" applyProtection="1">
      <alignment vertical="center"/>
      <protection hidden="1"/>
    </xf>
    <xf numFmtId="0" fontId="7" fillId="5" borderId="4" xfId="0" applyFont="1" applyFill="1" applyBorder="1" applyAlignment="1" applyProtection="1">
      <alignment horizontal="left"/>
      <protection hidden="1"/>
    </xf>
    <xf numFmtId="0" fontId="6" fillId="5" borderId="6" xfId="0" applyFont="1" applyFill="1" applyBorder="1" applyAlignment="1" applyProtection="1">
      <alignment horizontal="left" vertical="top"/>
      <protection hidden="1"/>
    </xf>
    <xf numFmtId="0" fontId="7" fillId="5" borderId="6" xfId="0" applyFont="1" applyFill="1" applyBorder="1" applyAlignment="1" applyProtection="1">
      <alignment horizontal="left"/>
      <protection hidden="1"/>
    </xf>
    <xf numFmtId="0" fontId="7" fillId="5" borderId="11" xfId="0" applyFont="1" applyFill="1" applyBorder="1" applyAlignment="1" applyProtection="1">
      <alignment horizontal="left"/>
      <protection hidden="1"/>
    </xf>
    <xf numFmtId="0" fontId="6" fillId="5" borderId="0" xfId="0" applyFont="1" applyFill="1" applyBorder="1" applyAlignment="1" applyProtection="1">
      <alignment horizontal="left" vertical="top"/>
      <protection hidden="1"/>
    </xf>
    <xf numFmtId="0" fontId="6" fillId="5" borderId="13" xfId="0" applyFont="1" applyFill="1" applyBorder="1" applyAlignment="1" applyProtection="1">
      <alignment horizontal="left" vertical="top" wrapText="1"/>
      <protection hidden="1"/>
    </xf>
    <xf numFmtId="0" fontId="6" fillId="5" borderId="13" xfId="0" applyFont="1" applyFill="1" applyBorder="1" applyAlignment="1" applyProtection="1">
      <alignment horizontal="left"/>
      <protection hidden="1"/>
    </xf>
    <xf numFmtId="0" fontId="7" fillId="5" borderId="13" xfId="0" applyFont="1" applyFill="1" applyBorder="1" applyAlignment="1" applyProtection="1">
      <alignment horizontal="left"/>
      <protection hidden="1"/>
    </xf>
    <xf numFmtId="0" fontId="6" fillId="5" borderId="6" xfId="0" applyFont="1" applyFill="1" applyBorder="1" applyAlignment="1" applyProtection="1">
      <alignment horizontal="left" vertical="top" wrapText="1"/>
      <protection hidden="1"/>
    </xf>
    <xf numFmtId="0" fontId="6" fillId="5" borderId="6" xfId="0" applyFont="1" applyFill="1" applyBorder="1" applyAlignment="1" applyProtection="1">
      <alignment horizontal="left"/>
      <protection hidden="1"/>
    </xf>
    <xf numFmtId="0" fontId="6" fillId="5" borderId="8" xfId="0" applyFont="1" applyFill="1" applyBorder="1" applyAlignment="1" applyProtection="1">
      <alignment horizontal="left" vertical="top"/>
      <protection hidden="1"/>
    </xf>
    <xf numFmtId="0" fontId="6" fillId="5" borderId="8" xfId="0" applyFont="1" applyFill="1" applyBorder="1" applyAlignment="1" applyProtection="1">
      <alignment horizontal="left" vertical="top" wrapText="1"/>
      <protection hidden="1"/>
    </xf>
    <xf numFmtId="0" fontId="6" fillId="5" borderId="8" xfId="0" applyFont="1" applyFill="1" applyBorder="1" applyAlignment="1" applyProtection="1">
      <alignment horizontal="left"/>
      <protection hidden="1"/>
    </xf>
    <xf numFmtId="0" fontId="7" fillId="5" borderId="8" xfId="0" applyFont="1" applyFill="1" applyBorder="1" applyAlignment="1" applyProtection="1">
      <alignment horizontal="left"/>
      <protection hidden="1"/>
    </xf>
    <xf numFmtId="0" fontId="6" fillId="5" borderId="3" xfId="0" applyFont="1" applyFill="1" applyBorder="1" applyAlignment="1" applyProtection="1">
      <alignment horizontal="left" vertical="top"/>
      <protection hidden="1"/>
    </xf>
    <xf numFmtId="0" fontId="6" fillId="5" borderId="4" xfId="0" applyFont="1" applyFill="1" applyBorder="1" applyAlignment="1" applyProtection="1">
      <alignment horizontal="left" vertical="top" wrapText="1"/>
      <protection hidden="1"/>
    </xf>
    <xf numFmtId="0" fontId="6" fillId="5" borderId="4" xfId="0" applyFont="1" applyFill="1" applyBorder="1" applyAlignment="1" applyProtection="1">
      <alignment horizontal="left"/>
      <protection hidden="1"/>
    </xf>
    <xf numFmtId="0" fontId="6" fillId="5" borderId="11" xfId="0" applyFont="1" applyFill="1" applyBorder="1" applyAlignment="1" applyProtection="1">
      <alignment horizontal="left"/>
      <protection hidden="1"/>
    </xf>
    <xf numFmtId="0" fontId="12" fillId="0" borderId="0" xfId="0" applyFont="1" applyProtection="1">
      <protection hidden="1"/>
    </xf>
    <xf numFmtId="0" fontId="0" fillId="0" borderId="0" xfId="0" applyAlignment="1">
      <alignment horizontal="center"/>
    </xf>
    <xf numFmtId="0" fontId="3" fillId="0" borderId="13" xfId="0" applyFont="1" applyBorder="1" applyProtection="1">
      <protection locked="0"/>
    </xf>
    <xf numFmtId="0" fontId="13" fillId="5" borderId="0" xfId="0" applyFont="1" applyFill="1" applyBorder="1" applyAlignment="1" applyProtection="1">
      <alignment horizontal="left" vertical="top"/>
      <protection hidden="1"/>
    </xf>
    <xf numFmtId="0" fontId="13" fillId="5" borderId="13" xfId="0" applyFont="1" applyFill="1" applyBorder="1" applyAlignment="1" applyProtection="1">
      <alignment horizontal="left" vertical="top"/>
      <protection hidden="1"/>
    </xf>
    <xf numFmtId="0" fontId="0" fillId="7" borderId="0" xfId="0" applyFill="1"/>
    <xf numFmtId="0" fontId="8" fillId="8" borderId="0" xfId="0" applyFont="1" applyFill="1"/>
    <xf numFmtId="0" fontId="8" fillId="9" borderId="0" xfId="0" applyFont="1" applyFill="1"/>
    <xf numFmtId="0" fontId="0" fillId="9" borderId="0" xfId="0" applyFill="1"/>
    <xf numFmtId="0" fontId="9" fillId="3" borderId="17" xfId="0" applyFont="1" applyFill="1" applyBorder="1" applyAlignment="1" applyProtection="1">
      <alignment horizontal="center" vertical="center"/>
      <protection hidden="1"/>
    </xf>
    <xf numFmtId="0" fontId="9" fillId="3" borderId="18" xfId="0" applyFont="1" applyFill="1" applyBorder="1" applyAlignment="1" applyProtection="1">
      <alignment horizontal="center" vertical="center"/>
      <protection hidden="1"/>
    </xf>
    <xf numFmtId="0" fontId="10" fillId="3" borderId="19" xfId="0" applyFont="1" applyFill="1" applyBorder="1" applyAlignment="1" applyProtection="1">
      <alignment horizontal="center" vertical="top"/>
      <protection hidden="1"/>
    </xf>
    <xf numFmtId="3" fontId="5" fillId="0" borderId="6" xfId="0" applyNumberFormat="1" applyFont="1" applyFill="1" applyBorder="1" applyAlignment="1" applyProtection="1">
      <alignment horizontal="left"/>
      <protection locked="0"/>
    </xf>
    <xf numFmtId="3" fontId="5" fillId="0" borderId="8" xfId="0" applyNumberFormat="1" applyFont="1" applyFill="1" applyBorder="1" applyAlignment="1" applyProtection="1">
      <alignment horizontal="left"/>
      <protection locked="0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0" fontId="0" fillId="6" borderId="0" xfId="0" applyFont="1" applyFill="1"/>
    <xf numFmtId="0" fontId="0" fillId="6" borderId="0" xfId="0" applyFill="1"/>
    <xf numFmtId="164" fontId="5" fillId="0" borderId="6" xfId="1" applyNumberFormat="1" applyFont="1" applyFill="1" applyBorder="1" applyAlignment="1" applyProtection="1">
      <alignment horizontal="left"/>
      <protection locked="0"/>
    </xf>
    <xf numFmtId="164" fontId="5" fillId="0" borderId="8" xfId="1" applyNumberFormat="1" applyFont="1" applyFill="1" applyBorder="1" applyAlignment="1" applyProtection="1">
      <alignment horizontal="left"/>
      <protection locked="0"/>
    </xf>
    <xf numFmtId="164" fontId="5" fillId="0" borderId="11" xfId="1" applyNumberFormat="1" applyFont="1" applyFill="1" applyBorder="1" applyAlignment="1" applyProtection="1">
      <alignment horizontal="left"/>
      <protection locked="0"/>
    </xf>
    <xf numFmtId="0" fontId="6" fillId="5" borderId="13" xfId="0" applyFont="1" applyFill="1" applyBorder="1" applyAlignment="1" applyProtection="1">
      <alignment horizontal="left" vertical="top"/>
      <protection hidden="1"/>
    </xf>
    <xf numFmtId="0" fontId="6" fillId="5" borderId="11" xfId="0" applyFont="1" applyFill="1" applyBorder="1" applyAlignment="1" applyProtection="1">
      <alignment horizontal="left" vertical="top" wrapText="1"/>
      <protection hidden="1"/>
    </xf>
    <xf numFmtId="0" fontId="14" fillId="5" borderId="13" xfId="0" applyFont="1" applyFill="1" applyBorder="1" applyAlignment="1" applyProtection="1">
      <alignment horizontal="left" vertical="top"/>
      <protection hidden="1"/>
    </xf>
    <xf numFmtId="0" fontId="6" fillId="5" borderId="11" xfId="0" applyFont="1" applyFill="1" applyBorder="1" applyAlignment="1" applyProtection="1">
      <alignment horizontal="left" vertical="top"/>
      <protection hidden="1"/>
    </xf>
    <xf numFmtId="43" fontId="0" fillId="0" borderId="0" xfId="1" applyFont="1"/>
    <xf numFmtId="43" fontId="0" fillId="0" borderId="3" xfId="1" applyFont="1" applyBorder="1"/>
    <xf numFmtId="43" fontId="0" fillId="0" borderId="0" xfId="1" applyFont="1" applyBorder="1"/>
    <xf numFmtId="43" fontId="0" fillId="0" borderId="10" xfId="1" applyFont="1" applyBorder="1"/>
    <xf numFmtId="43" fontId="0" fillId="0" borderId="20" xfId="1" applyFont="1" applyBorder="1"/>
    <xf numFmtId="43" fontId="0" fillId="0" borderId="18" xfId="1" applyFont="1" applyBorder="1"/>
    <xf numFmtId="43" fontId="0" fillId="6" borderId="0" xfId="1" applyFont="1" applyFill="1"/>
    <xf numFmtId="0" fontId="0" fillId="0" borderId="0" xfId="0" applyAlignment="1">
      <alignment vertical="center"/>
    </xf>
    <xf numFmtId="0" fontId="17" fillId="0" borderId="0" xfId="2" applyAlignment="1">
      <alignment vertical="center"/>
    </xf>
    <xf numFmtId="0" fontId="19" fillId="0" borderId="0" xfId="0" applyFont="1"/>
    <xf numFmtId="0" fontId="18" fillId="10" borderId="0" xfId="0" applyFont="1" applyFill="1"/>
    <xf numFmtId="0" fontId="20" fillId="10" borderId="0" xfId="0" applyFont="1" applyFill="1"/>
    <xf numFmtId="0" fontId="21" fillId="0" borderId="0" xfId="0" applyFont="1" applyAlignment="1">
      <alignment vertical="center"/>
    </xf>
    <xf numFmtId="0" fontId="0" fillId="11" borderId="0" xfId="0" applyFill="1" applyAlignment="1">
      <alignment horizontal="center"/>
    </xf>
    <xf numFmtId="0" fontId="0" fillId="0" borderId="22" xfId="0" applyBorder="1"/>
    <xf numFmtId="0" fontId="0" fillId="0" borderId="3" xfId="0" applyBorder="1"/>
    <xf numFmtId="0" fontId="0" fillId="6" borderId="3" xfId="0" applyFill="1" applyBorder="1"/>
    <xf numFmtId="43" fontId="0" fillId="6" borderId="3" xfId="1" applyFont="1" applyFill="1" applyBorder="1"/>
    <xf numFmtId="0" fontId="0" fillId="0" borderId="23" xfId="0" applyBorder="1"/>
    <xf numFmtId="0" fontId="0" fillId="0" borderId="0" xfId="0" applyBorder="1"/>
    <xf numFmtId="0" fontId="0" fillId="6" borderId="0" xfId="0" applyFill="1" applyBorder="1"/>
    <xf numFmtId="43" fontId="0" fillId="6" borderId="0" xfId="1" applyFont="1" applyFill="1" applyBorder="1"/>
    <xf numFmtId="0" fontId="0" fillId="0" borderId="18" xfId="0" applyBorder="1"/>
    <xf numFmtId="0" fontId="0" fillId="0" borderId="24" xfId="0" applyBorder="1"/>
    <xf numFmtId="0" fontId="0" fillId="0" borderId="10" xfId="0" applyBorder="1"/>
    <xf numFmtId="0" fontId="0" fillId="0" borderId="21" xfId="0" applyBorder="1"/>
    <xf numFmtId="43" fontId="0" fillId="0" borderId="0" xfId="1" applyFont="1" applyFill="1"/>
    <xf numFmtId="0" fontId="5" fillId="0" borderId="7" xfId="0" applyFont="1" applyFill="1" applyBorder="1" applyAlignment="1" applyProtection="1">
      <alignment horizontal="left" wrapText="1"/>
      <protection locked="0"/>
    </xf>
    <xf numFmtId="0" fontId="5" fillId="0" borderId="9" xfId="0" applyFont="1" applyFill="1" applyBorder="1" applyAlignment="1" applyProtection="1">
      <alignment horizontal="left" wrapText="1"/>
      <protection locked="0"/>
    </xf>
    <xf numFmtId="0" fontId="5" fillId="0" borderId="12" xfId="0" applyFont="1" applyFill="1" applyBorder="1" applyAlignment="1" applyProtection="1">
      <alignment horizontal="left" wrapText="1"/>
      <protection locked="0"/>
    </xf>
    <xf numFmtId="164" fontId="3" fillId="0" borderId="5" xfId="1" applyNumberFormat="1" applyFont="1" applyFill="1" applyBorder="1" applyAlignment="1" applyProtection="1">
      <alignment wrapText="1"/>
      <protection locked="0"/>
    </xf>
    <xf numFmtId="164" fontId="3" fillId="0" borderId="7" xfId="1" applyNumberFormat="1" applyFont="1" applyFill="1" applyBorder="1" applyAlignment="1" applyProtection="1">
      <alignment wrapText="1"/>
      <protection locked="0"/>
    </xf>
    <xf numFmtId="164" fontId="3" fillId="0" borderId="12" xfId="1" applyNumberFormat="1" applyFont="1" applyFill="1" applyBorder="1" applyAlignment="1" applyProtection="1">
      <alignment wrapText="1"/>
      <protection locked="0"/>
    </xf>
    <xf numFmtId="164" fontId="3" fillId="0" borderId="14" xfId="1" applyNumberFormat="1" applyFont="1" applyFill="1" applyBorder="1" applyAlignment="1" applyProtection="1">
      <alignment wrapText="1"/>
      <protection locked="0"/>
    </xf>
    <xf numFmtId="164" fontId="3" fillId="0" borderId="9" xfId="1" applyNumberFormat="1" applyFont="1" applyFill="1" applyBorder="1" applyAlignment="1" applyProtection="1">
      <alignment wrapText="1"/>
      <protection locked="0"/>
    </xf>
    <xf numFmtId="0" fontId="11" fillId="4" borderId="15" xfId="0" applyFont="1" applyFill="1" applyBorder="1" applyAlignment="1" applyProtection="1">
      <alignment horizontal="center"/>
      <protection hidden="1"/>
    </xf>
    <xf numFmtId="0" fontId="18" fillId="10" borderId="0" xfId="0" applyFont="1" applyFill="1" applyAlignment="1">
      <alignment horizontal="center"/>
    </xf>
    <xf numFmtId="165" fontId="5" fillId="0" borderId="6" xfId="1" applyNumberFormat="1" applyFont="1" applyFill="1" applyBorder="1" applyAlignment="1" applyProtection="1">
      <alignment horizontal="left"/>
      <protection locked="0"/>
    </xf>
    <xf numFmtId="165" fontId="5" fillId="0" borderId="8" xfId="1" applyNumberFormat="1" applyFont="1" applyFill="1" applyBorder="1" applyAlignment="1" applyProtection="1">
      <alignment horizontal="left"/>
      <protection locked="0"/>
    </xf>
    <xf numFmtId="165" fontId="5" fillId="0" borderId="11" xfId="1" applyNumberFormat="1" applyFont="1" applyFill="1" applyBorder="1" applyAlignment="1" applyProtection="1">
      <alignment horizontal="left"/>
      <protection locked="0"/>
    </xf>
    <xf numFmtId="165" fontId="3" fillId="0" borderId="4" xfId="1" applyNumberFormat="1" applyFont="1" applyBorder="1" applyProtection="1">
      <protection locked="0"/>
    </xf>
    <xf numFmtId="165" fontId="7" fillId="5" borderId="4" xfId="1" applyNumberFormat="1" applyFont="1" applyFill="1" applyBorder="1" applyAlignment="1" applyProtection="1">
      <alignment horizontal="left"/>
      <protection hidden="1"/>
    </xf>
    <xf numFmtId="165" fontId="3" fillId="0" borderId="6" xfId="1" applyNumberFormat="1" applyFont="1" applyBorder="1" applyProtection="1">
      <protection locked="0"/>
    </xf>
    <xf numFmtId="165" fontId="7" fillId="5" borderId="6" xfId="1" applyNumberFormat="1" applyFont="1" applyFill="1" applyBorder="1" applyAlignment="1" applyProtection="1">
      <alignment horizontal="left"/>
      <protection hidden="1"/>
    </xf>
    <xf numFmtId="165" fontId="3" fillId="0" borderId="11" xfId="1" applyNumberFormat="1" applyFont="1" applyBorder="1" applyProtection="1">
      <protection locked="0"/>
    </xf>
    <xf numFmtId="165" fontId="7" fillId="5" borderId="11" xfId="1" applyNumberFormat="1" applyFont="1" applyFill="1" applyBorder="1" applyAlignment="1" applyProtection="1">
      <alignment horizontal="left"/>
      <protection hidden="1"/>
    </xf>
    <xf numFmtId="165" fontId="7" fillId="5" borderId="13" xfId="1" applyNumberFormat="1" applyFont="1" applyFill="1" applyBorder="1" applyAlignment="1" applyProtection="1">
      <alignment horizontal="left"/>
      <protection hidden="1"/>
    </xf>
    <xf numFmtId="165" fontId="3" fillId="0" borderId="0" xfId="1" applyNumberFormat="1" applyFont="1" applyProtection="1">
      <protection hidden="1"/>
    </xf>
    <xf numFmtId="165" fontId="3" fillId="0" borderId="8" xfId="1" applyNumberFormat="1" applyFont="1" applyBorder="1" applyProtection="1">
      <protection locked="0"/>
    </xf>
    <xf numFmtId="165" fontId="7" fillId="5" borderId="8" xfId="1" applyNumberFormat="1" applyFont="1" applyFill="1" applyBorder="1" applyAlignment="1" applyProtection="1">
      <alignment horizontal="left"/>
      <protection hidden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523875</xdr:colOff>
          <xdr:row>2</xdr:row>
          <xdr:rowOff>190500</xdr:rowOff>
        </xdr:from>
        <xdr:to>
          <xdr:col>0</xdr:col>
          <xdr:colOff>676275</xdr:colOff>
          <xdr:row>2</xdr:row>
          <xdr:rowOff>247650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Largo Plazo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523875</xdr:colOff>
          <xdr:row>5</xdr:row>
          <xdr:rowOff>85725</xdr:rowOff>
        </xdr:from>
        <xdr:to>
          <xdr:col>0</xdr:col>
          <xdr:colOff>676275</xdr:colOff>
          <xdr:row>5</xdr:row>
          <xdr:rowOff>133350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Corto Plazo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523875</xdr:colOff>
          <xdr:row>5</xdr:row>
          <xdr:rowOff>638175</xdr:rowOff>
        </xdr:from>
        <xdr:to>
          <xdr:col>0</xdr:col>
          <xdr:colOff>676275</xdr:colOff>
          <xdr:row>6</xdr:row>
          <xdr:rowOff>38100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Contabilidad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523875</xdr:colOff>
          <xdr:row>7</xdr:row>
          <xdr:rowOff>285750</xdr:rowOff>
        </xdr:from>
        <xdr:to>
          <xdr:col>0</xdr:col>
          <xdr:colOff>676275</xdr:colOff>
          <xdr:row>7</xdr:row>
          <xdr:rowOff>333375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Ingresos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495300</xdr:colOff>
          <xdr:row>9</xdr:row>
          <xdr:rowOff>142875</xdr:rowOff>
        </xdr:from>
        <xdr:to>
          <xdr:col>0</xdr:col>
          <xdr:colOff>647700</xdr:colOff>
          <xdr:row>9</xdr:row>
          <xdr:rowOff>219075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Ingresos y transferencias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828675</xdr:colOff>
          <xdr:row>0</xdr:row>
          <xdr:rowOff>38100</xdr:rowOff>
        </xdr:from>
        <xdr:to>
          <xdr:col>1</xdr:col>
          <xdr:colOff>1009650</xdr:colOff>
          <xdr:row>0</xdr:row>
          <xdr:rowOff>114300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Información General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admon2010-2016.durango.gob.mx/file/84311" TargetMode="External"/><Relationship Id="rId3" Type="http://schemas.openxmlformats.org/officeDocument/2006/relationships/hyperlink" Target="http://admon2010-2016.durango.gob.mx/file/84302" TargetMode="External"/><Relationship Id="rId7" Type="http://schemas.openxmlformats.org/officeDocument/2006/relationships/hyperlink" Target="http://admon2010-2016.durango.gob.mx/file/84309" TargetMode="External"/><Relationship Id="rId2" Type="http://schemas.openxmlformats.org/officeDocument/2006/relationships/hyperlink" Target="http://admon2010-2016.durango.gob.mx/file/84303" TargetMode="External"/><Relationship Id="rId1" Type="http://schemas.openxmlformats.org/officeDocument/2006/relationships/hyperlink" Target="http://admon2010-2016.durango.gob.mx/file/84304" TargetMode="External"/><Relationship Id="rId6" Type="http://schemas.openxmlformats.org/officeDocument/2006/relationships/hyperlink" Target="http://admon2010-2016.durango.gob.mx/file/84310" TargetMode="External"/><Relationship Id="rId5" Type="http://schemas.openxmlformats.org/officeDocument/2006/relationships/hyperlink" Target="http://admon2010-2016.durango.gob.mx/file/84300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admon2010-2016.durango.gob.mx/file/84301" TargetMode="External"/><Relationship Id="rId9" Type="http://schemas.openxmlformats.org/officeDocument/2006/relationships/hyperlink" Target="http://admon2010-2016.durango.gob.mx/file/843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2:BK92"/>
  <sheetViews>
    <sheetView showGridLines="0" tabSelected="1" zoomScale="40" zoomScaleNormal="40" workbookViewId="0">
      <selection activeCell="B2" sqref="B2:C2"/>
    </sheetView>
  </sheetViews>
  <sheetFormatPr baseColWidth="10" defaultRowHeight="15" outlineLevelCol="1" x14ac:dyDescent="0.25"/>
  <cols>
    <col min="1" max="1" width="28.28515625" style="1" customWidth="1" outlineLevel="1"/>
    <col min="2" max="2" width="55" style="1" customWidth="1"/>
    <col min="3" max="3" width="80.7109375" style="1" customWidth="1"/>
    <col min="4" max="4" width="91.85546875" style="1" bestFit="1" customWidth="1"/>
    <col min="5" max="5" width="76.5703125" style="1" customWidth="1"/>
    <col min="6" max="6" width="26.7109375" style="1" customWidth="1"/>
    <col min="7" max="7" width="39.140625" style="1" customWidth="1"/>
    <col min="8" max="8" width="26.7109375" style="1" customWidth="1"/>
    <col min="9" max="9" width="28" style="1" customWidth="1"/>
    <col min="10" max="10" width="31.85546875" style="1" customWidth="1"/>
    <col min="11" max="11" width="24.5703125" style="1" customWidth="1"/>
    <col min="12" max="15" width="27.42578125" style="1" customWidth="1"/>
    <col min="16" max="16" width="31.7109375" style="1" customWidth="1"/>
    <col min="17" max="21" width="27.42578125" style="1" customWidth="1"/>
    <col min="22" max="34" width="24.5703125" style="1" customWidth="1"/>
    <col min="35" max="35" width="19.85546875" style="1" bestFit="1" customWidth="1"/>
    <col min="36" max="36" width="19.85546875" style="1" customWidth="1"/>
    <col min="37" max="59" width="24.5703125" style="1" hidden="1" customWidth="1"/>
    <col min="60" max="61" width="19.85546875" style="1" hidden="1" customWidth="1"/>
    <col min="62" max="62" width="121.7109375" style="1" customWidth="1"/>
    <col min="63" max="63" width="0" style="1" hidden="1" customWidth="1"/>
    <col min="64" max="16384" width="11.42578125" style="1"/>
  </cols>
  <sheetData>
    <row r="2" spans="1:63" ht="21" x14ac:dyDescent="0.35">
      <c r="B2" s="111" t="s">
        <v>0</v>
      </c>
      <c r="C2" s="111"/>
      <c r="D2" s="2"/>
      <c r="E2" s="2"/>
      <c r="F2" s="2"/>
      <c r="G2" s="2"/>
      <c r="H2" s="2"/>
      <c r="I2" s="2"/>
      <c r="J2" s="2"/>
    </row>
    <row r="3" spans="1:63" ht="21" x14ac:dyDescent="0.35">
      <c r="B3" s="17" t="s">
        <v>1</v>
      </c>
      <c r="C3" s="3" t="s">
        <v>413</v>
      </c>
      <c r="D3" s="2"/>
      <c r="E3" s="2"/>
      <c r="F3" s="2"/>
      <c r="G3" s="2"/>
      <c r="H3" s="4"/>
      <c r="I3" s="2"/>
      <c r="J3" s="2"/>
    </row>
    <row r="4" spans="1:63" ht="21" x14ac:dyDescent="0.35">
      <c r="B4" s="17" t="s">
        <v>2</v>
      </c>
      <c r="C4" s="3" t="s">
        <v>456</v>
      </c>
      <c r="D4" s="2"/>
      <c r="E4" s="2"/>
      <c r="F4" s="2"/>
      <c r="G4" s="2"/>
      <c r="H4" s="4"/>
      <c r="I4" s="2"/>
      <c r="J4" s="2"/>
    </row>
    <row r="5" spans="1:63" ht="21" x14ac:dyDescent="0.35">
      <c r="B5" s="17" t="s">
        <v>3</v>
      </c>
      <c r="C5" s="3" t="s">
        <v>465</v>
      </c>
      <c r="D5" s="2"/>
      <c r="E5" s="2"/>
      <c r="F5" s="2"/>
      <c r="G5" s="2"/>
      <c r="H5" s="4"/>
      <c r="I5" s="2"/>
      <c r="J5" s="2"/>
    </row>
    <row r="6" spans="1:63" ht="51" customHeight="1" x14ac:dyDescent="0.35">
      <c r="B6" s="18" t="s">
        <v>77</v>
      </c>
      <c r="C6" s="3" t="s">
        <v>457</v>
      </c>
      <c r="D6" s="2"/>
      <c r="E6" s="2"/>
      <c r="F6" s="2"/>
      <c r="G6" s="2"/>
      <c r="H6" s="4"/>
      <c r="I6" s="2"/>
      <c r="J6" s="2"/>
    </row>
    <row r="8" spans="1:63" ht="93" x14ac:dyDescent="0.35">
      <c r="A8"/>
      <c r="B8" s="10" t="s">
        <v>159</v>
      </c>
      <c r="C8" s="10" t="s">
        <v>158</v>
      </c>
      <c r="D8" s="10" t="s">
        <v>4</v>
      </c>
      <c r="E8" s="10" t="s">
        <v>5</v>
      </c>
      <c r="F8" s="10" t="s">
        <v>80</v>
      </c>
      <c r="G8" s="10" t="s">
        <v>6</v>
      </c>
      <c r="H8" s="10" t="s">
        <v>164</v>
      </c>
      <c r="I8" s="10" t="s">
        <v>78</v>
      </c>
      <c r="J8" s="10" t="s">
        <v>370</v>
      </c>
      <c r="K8" s="10" t="s">
        <v>8</v>
      </c>
      <c r="L8" s="11" t="s">
        <v>371</v>
      </c>
      <c r="M8" s="11" t="s">
        <v>371</v>
      </c>
      <c r="N8" s="11" t="s">
        <v>371</v>
      </c>
      <c r="O8" s="11" t="s">
        <v>371</v>
      </c>
      <c r="P8" s="11" t="s">
        <v>371</v>
      </c>
      <c r="Q8" s="10" t="s">
        <v>372</v>
      </c>
      <c r="R8" s="10" t="s">
        <v>372</v>
      </c>
      <c r="S8" s="10" t="s">
        <v>372</v>
      </c>
      <c r="T8" s="10" t="s">
        <v>372</v>
      </c>
      <c r="U8" s="10" t="s">
        <v>372</v>
      </c>
      <c r="V8" s="11" t="s">
        <v>373</v>
      </c>
      <c r="W8" s="11" t="s">
        <v>373</v>
      </c>
      <c r="X8" s="11" t="s">
        <v>373</v>
      </c>
      <c r="Y8" s="11" t="s">
        <v>373</v>
      </c>
      <c r="Z8" s="11" t="s">
        <v>373</v>
      </c>
      <c r="AA8" s="11" t="s">
        <v>374</v>
      </c>
      <c r="AB8" s="11" t="s">
        <v>374</v>
      </c>
      <c r="AC8" s="11" t="s">
        <v>374</v>
      </c>
      <c r="AD8" s="11" t="s">
        <v>374</v>
      </c>
      <c r="AE8" s="11" t="s">
        <v>374</v>
      </c>
      <c r="AF8" s="11" t="s">
        <v>375</v>
      </c>
      <c r="AG8" s="11" t="s">
        <v>375</v>
      </c>
      <c r="AH8" s="11" t="s">
        <v>375</v>
      </c>
      <c r="AI8" s="11" t="s">
        <v>375</v>
      </c>
      <c r="AJ8" s="11" t="s">
        <v>375</v>
      </c>
      <c r="AK8" s="11" t="s">
        <v>371</v>
      </c>
      <c r="AL8" s="11" t="s">
        <v>371</v>
      </c>
      <c r="AM8" s="11" t="s">
        <v>371</v>
      </c>
      <c r="AN8" s="11" t="s">
        <v>371</v>
      </c>
      <c r="AO8" s="11" t="s">
        <v>371</v>
      </c>
      <c r="AP8" s="10" t="s">
        <v>372</v>
      </c>
      <c r="AQ8" s="10" t="s">
        <v>372</v>
      </c>
      <c r="AR8" s="10" t="s">
        <v>372</v>
      </c>
      <c r="AS8" s="10" t="s">
        <v>372</v>
      </c>
      <c r="AT8" s="10" t="s">
        <v>372</v>
      </c>
      <c r="AU8" s="11" t="s">
        <v>373</v>
      </c>
      <c r="AV8" s="11" t="s">
        <v>373</v>
      </c>
      <c r="AW8" s="11" t="s">
        <v>373</v>
      </c>
      <c r="AX8" s="11" t="s">
        <v>373</v>
      </c>
      <c r="AY8" s="11" t="s">
        <v>373</v>
      </c>
      <c r="AZ8" s="11" t="s">
        <v>374</v>
      </c>
      <c r="BA8" s="11" t="s">
        <v>374</v>
      </c>
      <c r="BB8" s="11" t="s">
        <v>374</v>
      </c>
      <c r="BC8" s="11" t="s">
        <v>374</v>
      </c>
      <c r="BD8" s="11" t="s">
        <v>374</v>
      </c>
      <c r="BE8" s="11" t="s">
        <v>375</v>
      </c>
      <c r="BF8" s="11" t="s">
        <v>375</v>
      </c>
      <c r="BG8" s="11" t="s">
        <v>375</v>
      </c>
      <c r="BH8" s="11" t="s">
        <v>375</v>
      </c>
      <c r="BI8" s="11" t="s">
        <v>375</v>
      </c>
      <c r="BJ8" s="60" t="s">
        <v>13</v>
      </c>
    </row>
    <row r="9" spans="1:63" ht="23.25" x14ac:dyDescent="0.35">
      <c r="A9"/>
      <c r="B9" s="12"/>
      <c r="C9" s="12"/>
      <c r="D9" s="12"/>
      <c r="E9" s="12"/>
      <c r="F9" s="12"/>
      <c r="G9" s="12"/>
      <c r="H9" s="12"/>
      <c r="I9" s="12"/>
      <c r="J9" s="12"/>
      <c r="K9" s="12"/>
      <c r="L9" s="13">
        <v>2016</v>
      </c>
      <c r="M9" s="13">
        <v>2016</v>
      </c>
      <c r="N9" s="13">
        <v>2016</v>
      </c>
      <c r="O9" s="13">
        <v>2016</v>
      </c>
      <c r="P9" s="13">
        <v>2016</v>
      </c>
      <c r="Q9" s="13">
        <v>2016</v>
      </c>
      <c r="R9" s="13">
        <v>2016</v>
      </c>
      <c r="S9" s="13">
        <v>2016</v>
      </c>
      <c r="T9" s="13">
        <v>2016</v>
      </c>
      <c r="U9" s="13">
        <v>2016</v>
      </c>
      <c r="V9" s="13">
        <v>2016</v>
      </c>
      <c r="W9" s="13">
        <v>2016</v>
      </c>
      <c r="X9" s="13">
        <v>2016</v>
      </c>
      <c r="Y9" s="13">
        <v>2016</v>
      </c>
      <c r="Z9" s="13">
        <v>2016</v>
      </c>
      <c r="AA9" s="13">
        <v>2016</v>
      </c>
      <c r="AB9" s="13">
        <v>2016</v>
      </c>
      <c r="AC9" s="13">
        <v>2016</v>
      </c>
      <c r="AD9" s="13">
        <v>2016</v>
      </c>
      <c r="AE9" s="13">
        <v>2016</v>
      </c>
      <c r="AF9" s="13">
        <v>2016</v>
      </c>
      <c r="AG9" s="13">
        <v>2016</v>
      </c>
      <c r="AH9" s="13">
        <v>2016</v>
      </c>
      <c r="AI9" s="13">
        <v>2016</v>
      </c>
      <c r="AJ9" s="13">
        <v>2016</v>
      </c>
      <c r="AK9" s="13">
        <v>2017</v>
      </c>
      <c r="AL9" s="13">
        <v>2017</v>
      </c>
      <c r="AM9" s="13">
        <v>2017</v>
      </c>
      <c r="AN9" s="13">
        <v>2017</v>
      </c>
      <c r="AO9" s="13">
        <v>2017</v>
      </c>
      <c r="AP9" s="13">
        <v>2017</v>
      </c>
      <c r="AQ9" s="13">
        <v>2017</v>
      </c>
      <c r="AR9" s="13">
        <v>2017</v>
      </c>
      <c r="AS9" s="13">
        <v>2017</v>
      </c>
      <c r="AT9" s="13">
        <v>2017</v>
      </c>
      <c r="AU9" s="13">
        <v>2017</v>
      </c>
      <c r="AV9" s="13">
        <v>2017</v>
      </c>
      <c r="AW9" s="13">
        <v>2017</v>
      </c>
      <c r="AX9" s="13">
        <v>2017</v>
      </c>
      <c r="AY9" s="13">
        <v>2017</v>
      </c>
      <c r="AZ9" s="13">
        <v>2017</v>
      </c>
      <c r="BA9" s="13">
        <v>2017</v>
      </c>
      <c r="BB9" s="13">
        <v>2017</v>
      </c>
      <c r="BC9" s="13">
        <v>2017</v>
      </c>
      <c r="BD9" s="13">
        <v>2017</v>
      </c>
      <c r="BE9" s="13">
        <v>2017</v>
      </c>
      <c r="BF9" s="13">
        <v>2017</v>
      </c>
      <c r="BG9" s="13">
        <v>2017</v>
      </c>
      <c r="BH9" s="13">
        <v>2017</v>
      </c>
      <c r="BI9" s="13">
        <v>2017</v>
      </c>
      <c r="BJ9" s="61"/>
    </row>
    <row r="10" spans="1:63" ht="23.25" x14ac:dyDescent="0.25">
      <c r="A10"/>
      <c r="B10" s="14"/>
      <c r="C10" s="14"/>
      <c r="D10" s="14"/>
      <c r="E10" s="15"/>
      <c r="F10" s="15"/>
      <c r="G10" s="14"/>
      <c r="H10" s="14"/>
      <c r="I10" s="15"/>
      <c r="J10" s="15"/>
      <c r="K10" s="15"/>
      <c r="L10" s="16" t="s">
        <v>14</v>
      </c>
      <c r="M10" s="16" t="s">
        <v>15</v>
      </c>
      <c r="N10" s="16" t="s">
        <v>16</v>
      </c>
      <c r="O10" s="16" t="s">
        <v>17</v>
      </c>
      <c r="P10" s="16" t="s">
        <v>168</v>
      </c>
      <c r="Q10" s="16" t="s">
        <v>14</v>
      </c>
      <c r="R10" s="16" t="s">
        <v>15</v>
      </c>
      <c r="S10" s="16" t="s">
        <v>16</v>
      </c>
      <c r="T10" s="16" t="s">
        <v>17</v>
      </c>
      <c r="U10" s="16" t="s">
        <v>168</v>
      </c>
      <c r="V10" s="16" t="s">
        <v>14</v>
      </c>
      <c r="W10" s="16" t="s">
        <v>15</v>
      </c>
      <c r="X10" s="16" t="s">
        <v>16</v>
      </c>
      <c r="Y10" s="16" t="s">
        <v>17</v>
      </c>
      <c r="Z10" s="16" t="s">
        <v>168</v>
      </c>
      <c r="AA10" s="16" t="s">
        <v>14</v>
      </c>
      <c r="AB10" s="16" t="s">
        <v>15</v>
      </c>
      <c r="AC10" s="16" t="s">
        <v>16</v>
      </c>
      <c r="AD10" s="16" t="s">
        <v>17</v>
      </c>
      <c r="AE10" s="16" t="s">
        <v>168</v>
      </c>
      <c r="AF10" s="16" t="s">
        <v>14</v>
      </c>
      <c r="AG10" s="16" t="s">
        <v>15</v>
      </c>
      <c r="AH10" s="16" t="s">
        <v>16</v>
      </c>
      <c r="AI10" s="16" t="s">
        <v>17</v>
      </c>
      <c r="AJ10" s="16" t="s">
        <v>168</v>
      </c>
      <c r="AK10" s="16" t="s">
        <v>14</v>
      </c>
      <c r="AL10" s="16" t="s">
        <v>15</v>
      </c>
      <c r="AM10" s="16" t="s">
        <v>16</v>
      </c>
      <c r="AN10" s="16" t="s">
        <v>17</v>
      </c>
      <c r="AO10" s="16" t="s">
        <v>168</v>
      </c>
      <c r="AP10" s="16" t="s">
        <v>14</v>
      </c>
      <c r="AQ10" s="16" t="s">
        <v>15</v>
      </c>
      <c r="AR10" s="16" t="s">
        <v>16</v>
      </c>
      <c r="AS10" s="16" t="s">
        <v>17</v>
      </c>
      <c r="AT10" s="16" t="s">
        <v>168</v>
      </c>
      <c r="AU10" s="16" t="s">
        <v>14</v>
      </c>
      <c r="AV10" s="16" t="s">
        <v>15</v>
      </c>
      <c r="AW10" s="16" t="s">
        <v>16</v>
      </c>
      <c r="AX10" s="16" t="s">
        <v>17</v>
      </c>
      <c r="AY10" s="16" t="s">
        <v>168</v>
      </c>
      <c r="AZ10" s="16" t="s">
        <v>14</v>
      </c>
      <c r="BA10" s="16" t="s">
        <v>15</v>
      </c>
      <c r="BB10" s="16" t="s">
        <v>16</v>
      </c>
      <c r="BC10" s="16" t="s">
        <v>17</v>
      </c>
      <c r="BD10" s="16" t="s">
        <v>168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168</v>
      </c>
      <c r="BJ10" s="62"/>
    </row>
    <row r="11" spans="1:63" ht="63" customHeight="1" x14ac:dyDescent="0.35">
      <c r="B11" s="24" t="s">
        <v>160</v>
      </c>
      <c r="C11" s="24" t="s">
        <v>378</v>
      </c>
      <c r="D11" s="5" t="s">
        <v>90</v>
      </c>
      <c r="E11" s="5" t="s">
        <v>391</v>
      </c>
      <c r="F11" s="5" t="s">
        <v>436</v>
      </c>
      <c r="G11" s="5" t="s">
        <v>156</v>
      </c>
      <c r="H11" s="5" t="s">
        <v>153</v>
      </c>
      <c r="I11" s="5" t="s">
        <v>439</v>
      </c>
      <c r="J11" s="69">
        <v>200000000</v>
      </c>
      <c r="K11" s="5" t="s">
        <v>437</v>
      </c>
      <c r="L11" s="113">
        <v>192079535</v>
      </c>
      <c r="M11" s="113">
        <v>191453955</v>
      </c>
      <c r="N11" s="113">
        <v>190799798</v>
      </c>
      <c r="O11" s="113">
        <v>190115762</v>
      </c>
      <c r="P11" s="113">
        <v>190115762</v>
      </c>
      <c r="Q11" s="113">
        <v>598253.39</v>
      </c>
      <c r="R11" s="113">
        <v>625580.63</v>
      </c>
      <c r="S11" s="113">
        <v>654156</v>
      </c>
      <c r="T11" s="113">
        <v>684037</v>
      </c>
      <c r="U11" s="113">
        <v>2562027</v>
      </c>
      <c r="V11" s="113">
        <v>2534588.33</v>
      </c>
      <c r="W11" s="113">
        <v>2734103.12</v>
      </c>
      <c r="X11" s="113">
        <v>2901155</v>
      </c>
      <c r="Y11" s="113">
        <v>3184275</v>
      </c>
      <c r="Z11" s="113">
        <v>11354121.529999999</v>
      </c>
      <c r="AA11" s="113"/>
      <c r="AB11" s="113"/>
      <c r="AC11" s="113"/>
      <c r="AD11" s="113">
        <v>52500</v>
      </c>
      <c r="AE11" s="113">
        <v>52500</v>
      </c>
      <c r="AF11" s="113"/>
      <c r="AG11" s="113"/>
      <c r="AH11" s="113"/>
      <c r="AI11" s="113"/>
      <c r="AJ11" s="113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103"/>
      <c r="BK11" s="51"/>
    </row>
    <row r="12" spans="1:63" ht="21" x14ac:dyDescent="0.35">
      <c r="B12" s="25"/>
      <c r="C12" s="25"/>
      <c r="D12" s="5" t="s">
        <v>90</v>
      </c>
      <c r="E12" s="5" t="s">
        <v>134</v>
      </c>
      <c r="F12" s="5" t="s">
        <v>438</v>
      </c>
      <c r="G12" s="5" t="s">
        <v>156</v>
      </c>
      <c r="H12" s="5" t="s">
        <v>153</v>
      </c>
      <c r="I12" s="5" t="s">
        <v>439</v>
      </c>
      <c r="J12" s="69">
        <v>400000000</v>
      </c>
      <c r="K12" s="5" t="s">
        <v>437</v>
      </c>
      <c r="L12" s="113">
        <v>333347707.75</v>
      </c>
      <c r="M12" s="113">
        <v>329395392.44</v>
      </c>
      <c r="N12" s="113">
        <v>325401432.39999998</v>
      </c>
      <c r="O12" s="113">
        <v>321365388.82999998</v>
      </c>
      <c r="P12" s="113">
        <v>321365388.82999998</v>
      </c>
      <c r="Q12" s="113">
        <v>3911104.8</v>
      </c>
      <c r="R12" s="113">
        <v>3952315.31</v>
      </c>
      <c r="S12" s="113">
        <v>3993960.04</v>
      </c>
      <c r="T12" s="113">
        <v>4036043.57</v>
      </c>
      <c r="U12" s="113">
        <v>15893423.720000001</v>
      </c>
      <c r="V12" s="113">
        <v>4035746</v>
      </c>
      <c r="W12" s="113">
        <v>4199748.57</v>
      </c>
      <c r="X12" s="113">
        <v>4599953.58</v>
      </c>
      <c r="Y12" s="113">
        <v>5045296.62</v>
      </c>
      <c r="Z12" s="113">
        <v>17880744.890000001</v>
      </c>
      <c r="AA12" s="113"/>
      <c r="AB12" s="113"/>
      <c r="AC12" s="113"/>
      <c r="AD12" s="113">
        <v>90800</v>
      </c>
      <c r="AE12" s="113">
        <v>90800</v>
      </c>
      <c r="AF12" s="113"/>
      <c r="AG12" s="113"/>
      <c r="AH12" s="113"/>
      <c r="AI12" s="113"/>
      <c r="AJ12" s="113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103"/>
      <c r="BK12" s="51"/>
    </row>
    <row r="13" spans="1:63" ht="21" x14ac:dyDescent="0.35">
      <c r="B13" s="25"/>
      <c r="C13" s="25"/>
      <c r="D13" s="5"/>
      <c r="E13" s="5"/>
      <c r="F13" s="5"/>
      <c r="G13" s="5"/>
      <c r="H13" s="5"/>
      <c r="I13" s="5"/>
      <c r="J13" s="69"/>
      <c r="K13" s="5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103"/>
      <c r="BK13" s="51"/>
    </row>
    <row r="14" spans="1:63" ht="21" x14ac:dyDescent="0.35">
      <c r="B14" s="25"/>
      <c r="C14" s="25"/>
      <c r="D14" s="6" t="s">
        <v>90</v>
      </c>
      <c r="E14" s="6" t="s">
        <v>130</v>
      </c>
      <c r="F14" s="6" t="s">
        <v>440</v>
      </c>
      <c r="G14" s="6" t="s">
        <v>156</v>
      </c>
      <c r="H14" s="6" t="s">
        <v>156</v>
      </c>
      <c r="I14" s="6" t="s">
        <v>439</v>
      </c>
      <c r="J14" s="70">
        <v>900000000</v>
      </c>
      <c r="K14" s="6" t="s">
        <v>437</v>
      </c>
      <c r="L14" s="114">
        <v>885967573</v>
      </c>
      <c r="M14" s="114">
        <v>884139554</v>
      </c>
      <c r="N14" s="114">
        <v>882228035</v>
      </c>
      <c r="O14" s="114">
        <v>880229201</v>
      </c>
      <c r="P14" s="114">
        <v>880229201</v>
      </c>
      <c r="Q14" s="114">
        <v>1748165</v>
      </c>
      <c r="R14" s="114">
        <v>1828018</v>
      </c>
      <c r="S14" s="114">
        <v>1911519</v>
      </c>
      <c r="T14" s="114">
        <v>1998834</v>
      </c>
      <c r="U14" s="114">
        <v>7486537.4900000002</v>
      </c>
      <c r="V14" s="114">
        <v>10501165</v>
      </c>
      <c r="W14" s="114">
        <v>11436750</v>
      </c>
      <c r="X14" s="114">
        <v>12220170</v>
      </c>
      <c r="Y14" s="114">
        <v>13570131</v>
      </c>
      <c r="Z14" s="114">
        <v>47728923.219999999</v>
      </c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104"/>
      <c r="BK14" s="51"/>
    </row>
    <row r="15" spans="1:63" ht="21" x14ac:dyDescent="0.35">
      <c r="B15" s="25"/>
      <c r="C15" s="25"/>
      <c r="D15" s="6" t="s">
        <v>90</v>
      </c>
      <c r="E15" s="6" t="s">
        <v>391</v>
      </c>
      <c r="F15" s="6" t="s">
        <v>441</v>
      </c>
      <c r="G15" s="6" t="s">
        <v>156</v>
      </c>
      <c r="H15" s="6" t="s">
        <v>153</v>
      </c>
      <c r="I15" s="6" t="s">
        <v>439</v>
      </c>
      <c r="J15" s="70">
        <v>967641700</v>
      </c>
      <c r="K15" s="6" t="s">
        <v>437</v>
      </c>
      <c r="L15" s="114">
        <v>959369982</v>
      </c>
      <c r="M15" s="114">
        <v>957498386</v>
      </c>
      <c r="N15" s="114">
        <v>955547077</v>
      </c>
      <c r="O15" s="114">
        <v>953512661</v>
      </c>
      <c r="P15" s="114">
        <v>953512661</v>
      </c>
      <c r="Q15" s="114">
        <v>1795140</v>
      </c>
      <c r="R15" s="114">
        <v>1871596</v>
      </c>
      <c r="S15" s="114">
        <v>1951309</v>
      </c>
      <c r="T15" s="114">
        <v>2034416</v>
      </c>
      <c r="U15" s="114">
        <v>7652460.5</v>
      </c>
      <c r="V15" s="114">
        <v>12138996</v>
      </c>
      <c r="W15" s="114">
        <v>13147254</v>
      </c>
      <c r="X15" s="114">
        <v>14002579</v>
      </c>
      <c r="Y15" s="114">
        <v>15448357</v>
      </c>
      <c r="Z15" s="114">
        <v>54737185.030000001</v>
      </c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104"/>
      <c r="BK15" s="51"/>
    </row>
    <row r="16" spans="1:63" ht="21" x14ac:dyDescent="0.35">
      <c r="B16" s="25"/>
      <c r="C16" s="25"/>
      <c r="D16" s="6" t="s">
        <v>90</v>
      </c>
      <c r="E16" s="6" t="s">
        <v>134</v>
      </c>
      <c r="F16" s="6" t="s">
        <v>442</v>
      </c>
      <c r="G16" s="6" t="s">
        <v>156</v>
      </c>
      <c r="H16" s="6" t="s">
        <v>153</v>
      </c>
      <c r="I16" s="6" t="s">
        <v>439</v>
      </c>
      <c r="J16" s="70">
        <v>980000000</v>
      </c>
      <c r="K16" s="6" t="s">
        <v>437</v>
      </c>
      <c r="L16" s="114">
        <v>978707445</v>
      </c>
      <c r="M16" s="114">
        <v>977355849</v>
      </c>
      <c r="N16" s="114">
        <v>975942514</v>
      </c>
      <c r="O16" s="114">
        <v>974464620</v>
      </c>
      <c r="P16" s="114">
        <v>974464620</v>
      </c>
      <c r="Q16" s="114">
        <v>1292555</v>
      </c>
      <c r="R16" s="114">
        <v>1351596</v>
      </c>
      <c r="S16" s="114">
        <v>1413355</v>
      </c>
      <c r="T16" s="114">
        <v>1477894</v>
      </c>
      <c r="U16" s="114">
        <v>5535380</v>
      </c>
      <c r="V16" s="114">
        <v>12346161</v>
      </c>
      <c r="W16" s="114">
        <v>12409073</v>
      </c>
      <c r="X16" s="114">
        <v>13308554</v>
      </c>
      <c r="Y16" s="114">
        <v>14969761</v>
      </c>
      <c r="Z16" s="114">
        <v>53033549.43</v>
      </c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104"/>
      <c r="BK16" s="51"/>
    </row>
    <row r="17" spans="2:63" ht="21" x14ac:dyDescent="0.35">
      <c r="B17" s="25"/>
      <c r="C17" s="25"/>
      <c r="D17" s="6" t="s">
        <v>90</v>
      </c>
      <c r="E17" s="6" t="s">
        <v>393</v>
      </c>
      <c r="F17" s="6" t="s">
        <v>443</v>
      </c>
      <c r="G17" s="6" t="s">
        <v>156</v>
      </c>
      <c r="H17" s="6" t="s">
        <v>153</v>
      </c>
      <c r="I17" s="6" t="s">
        <v>439</v>
      </c>
      <c r="J17" s="70">
        <v>1211900000</v>
      </c>
      <c r="K17" s="6" t="s">
        <v>437</v>
      </c>
      <c r="L17" s="114">
        <v>1210301585</v>
      </c>
      <c r="M17" s="114">
        <v>1208630156</v>
      </c>
      <c r="N17" s="114">
        <v>1206882380</v>
      </c>
      <c r="O17" s="114">
        <v>1205054768</v>
      </c>
      <c r="P17" s="114">
        <v>1205054768</v>
      </c>
      <c r="Q17" s="114">
        <v>1598415</v>
      </c>
      <c r="R17" s="114">
        <v>1671429</v>
      </c>
      <c r="S17" s="114">
        <v>1747776</v>
      </c>
      <c r="T17" s="114">
        <v>1827612</v>
      </c>
      <c r="U17" s="114">
        <v>6845231</v>
      </c>
      <c r="V17" s="114">
        <v>15188780</v>
      </c>
      <c r="W17" s="114">
        <v>14539308</v>
      </c>
      <c r="X17" s="114">
        <v>15529637</v>
      </c>
      <c r="Y17" s="114">
        <v>17225326</v>
      </c>
      <c r="Z17" s="114">
        <v>62483051.359999999</v>
      </c>
      <c r="AA17" s="114">
        <v>4024000</v>
      </c>
      <c r="AB17" s="114"/>
      <c r="AC17" s="114"/>
      <c r="AD17" s="114"/>
      <c r="AE17" s="114">
        <v>4024000</v>
      </c>
      <c r="AF17" s="114"/>
      <c r="AG17" s="114"/>
      <c r="AH17" s="114"/>
      <c r="AI17" s="114"/>
      <c r="AJ17" s="114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104"/>
      <c r="BK17" s="51"/>
    </row>
    <row r="18" spans="2:63" ht="21" x14ac:dyDescent="0.35">
      <c r="B18" s="25"/>
      <c r="C18" s="25"/>
      <c r="D18" s="6" t="s">
        <v>90</v>
      </c>
      <c r="E18" s="6" t="s">
        <v>134</v>
      </c>
      <c r="F18" s="6" t="s">
        <v>444</v>
      </c>
      <c r="G18" s="6" t="s">
        <v>156</v>
      </c>
      <c r="H18" s="6" t="s">
        <v>153</v>
      </c>
      <c r="I18" s="6" t="s">
        <v>439</v>
      </c>
      <c r="J18" s="70">
        <v>530000000</v>
      </c>
      <c r="K18" s="6" t="s">
        <v>437</v>
      </c>
      <c r="L18" s="114">
        <v>524398043</v>
      </c>
      <c r="M18" s="114">
        <v>523673849</v>
      </c>
      <c r="N18" s="114">
        <v>522916575</v>
      </c>
      <c r="O18" s="114">
        <v>522124709</v>
      </c>
      <c r="P18" s="114">
        <v>522124709</v>
      </c>
      <c r="Q18" s="114">
        <v>692560</v>
      </c>
      <c r="R18" s="114">
        <v>724194</v>
      </c>
      <c r="S18" s="114">
        <v>757274</v>
      </c>
      <c r="T18" s="114">
        <v>791866</v>
      </c>
      <c r="U18" s="114">
        <v>2965894</v>
      </c>
      <c r="V18" s="114">
        <v>6484153</v>
      </c>
      <c r="W18" s="114">
        <v>6612915</v>
      </c>
      <c r="X18" s="114">
        <v>7091121</v>
      </c>
      <c r="Y18" s="114">
        <v>7981265</v>
      </c>
      <c r="Z18" s="114">
        <v>28169453.469999999</v>
      </c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104"/>
      <c r="BK18" s="51"/>
    </row>
    <row r="19" spans="2:63" ht="21" x14ac:dyDescent="0.35">
      <c r="B19" s="25"/>
      <c r="C19" s="25"/>
      <c r="D19" s="6"/>
      <c r="E19" s="6"/>
      <c r="F19" s="6"/>
      <c r="G19" s="6"/>
      <c r="H19" s="6"/>
      <c r="I19" s="6"/>
      <c r="J19" s="70"/>
      <c r="K19" s="6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104"/>
      <c r="BK19" s="51"/>
    </row>
    <row r="20" spans="2:63" ht="21" x14ac:dyDescent="0.35">
      <c r="B20" s="25"/>
      <c r="C20" s="25"/>
      <c r="D20" s="6" t="s">
        <v>90</v>
      </c>
      <c r="E20" s="6" t="s">
        <v>130</v>
      </c>
      <c r="F20" s="6" t="s">
        <v>445</v>
      </c>
      <c r="G20" s="6" t="s">
        <v>156</v>
      </c>
      <c r="H20" s="6" t="s">
        <v>153</v>
      </c>
      <c r="I20" s="6" t="s">
        <v>439</v>
      </c>
      <c r="J20" s="70">
        <v>386690000</v>
      </c>
      <c r="K20" s="6" t="s">
        <v>437</v>
      </c>
      <c r="L20" s="114">
        <v>386179982</v>
      </c>
      <c r="M20" s="114">
        <v>385646667</v>
      </c>
      <c r="N20" s="114">
        <v>385088990</v>
      </c>
      <c r="O20" s="114">
        <v>384505841</v>
      </c>
      <c r="P20" s="114">
        <v>384505841</v>
      </c>
      <c r="Q20" s="114">
        <v>510018.3</v>
      </c>
      <c r="R20" s="114">
        <v>533315.1</v>
      </c>
      <c r="S20" s="114">
        <v>557676</v>
      </c>
      <c r="T20" s="114">
        <v>583150</v>
      </c>
      <c r="U20" s="114">
        <v>2184159.42</v>
      </c>
      <c r="V20" s="114">
        <v>4683590</v>
      </c>
      <c r="W20" s="114">
        <v>4919073</v>
      </c>
      <c r="X20" s="114">
        <v>5221693</v>
      </c>
      <c r="Y20" s="114">
        <v>5877239</v>
      </c>
      <c r="Z20" s="114">
        <v>20701594.73</v>
      </c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104"/>
      <c r="BK20" s="51"/>
    </row>
    <row r="21" spans="2:63" ht="21" x14ac:dyDescent="0.35">
      <c r="B21" s="25"/>
      <c r="C21" s="25"/>
      <c r="D21" s="6" t="s">
        <v>90</v>
      </c>
      <c r="E21" s="6" t="s">
        <v>130</v>
      </c>
      <c r="F21" s="6" t="s">
        <v>446</v>
      </c>
      <c r="G21" s="6" t="s">
        <v>156</v>
      </c>
      <c r="H21" s="6" t="s">
        <v>96</v>
      </c>
      <c r="I21" s="6" t="s">
        <v>439</v>
      </c>
      <c r="J21" s="70">
        <v>141366445</v>
      </c>
      <c r="K21" s="6" t="s">
        <v>437</v>
      </c>
      <c r="L21" s="114">
        <v>141366445</v>
      </c>
      <c r="M21" s="114">
        <v>141366445</v>
      </c>
      <c r="N21" s="114">
        <v>141366445</v>
      </c>
      <c r="O21" s="114">
        <v>98204855.409999996</v>
      </c>
      <c r="P21" s="114">
        <v>98204855</v>
      </c>
      <c r="Q21" s="114"/>
      <c r="R21" s="114"/>
      <c r="S21" s="114"/>
      <c r="T21" s="114"/>
      <c r="U21" s="114"/>
      <c r="V21" s="114">
        <v>2996536</v>
      </c>
      <c r="W21" s="114">
        <v>2996536</v>
      </c>
      <c r="X21" s="114">
        <v>3029465</v>
      </c>
      <c r="Y21" s="114">
        <v>3095323</v>
      </c>
      <c r="Z21" s="114">
        <v>12117859.73</v>
      </c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104"/>
      <c r="BK21" s="51"/>
    </row>
    <row r="22" spans="2:63" ht="21" x14ac:dyDescent="0.35">
      <c r="B22" s="25"/>
      <c r="C22" s="25"/>
      <c r="D22" s="6" t="s">
        <v>90</v>
      </c>
      <c r="E22" s="6" t="s">
        <v>130</v>
      </c>
      <c r="F22" s="6" t="s">
        <v>447</v>
      </c>
      <c r="G22" s="6" t="s">
        <v>156</v>
      </c>
      <c r="H22" s="6" t="s">
        <v>105</v>
      </c>
      <c r="I22" s="6" t="s">
        <v>439</v>
      </c>
      <c r="J22" s="70">
        <v>303373523</v>
      </c>
      <c r="K22" s="6" t="s">
        <v>437</v>
      </c>
      <c r="L22" s="114">
        <v>284162979</v>
      </c>
      <c r="M22" s="114">
        <v>284162979</v>
      </c>
      <c r="N22" s="114">
        <v>284162979</v>
      </c>
      <c r="O22" s="114">
        <v>196423001.37</v>
      </c>
      <c r="P22" s="114">
        <v>196423001</v>
      </c>
      <c r="Q22" s="114"/>
      <c r="R22" s="114"/>
      <c r="S22" s="114"/>
      <c r="T22" s="114"/>
      <c r="U22" s="114"/>
      <c r="V22" s="114">
        <v>5654272</v>
      </c>
      <c r="W22" s="114">
        <v>5716407</v>
      </c>
      <c r="X22" s="114">
        <v>5716407</v>
      </c>
      <c r="Y22" s="114">
        <v>5654272</v>
      </c>
      <c r="Z22" s="114">
        <v>22741359.010000002</v>
      </c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104"/>
      <c r="BK22" s="51"/>
    </row>
    <row r="23" spans="2:63" ht="42" x14ac:dyDescent="0.35">
      <c r="B23" s="25"/>
      <c r="C23" s="25"/>
      <c r="D23" s="6" t="s">
        <v>151</v>
      </c>
      <c r="E23" s="6" t="s">
        <v>377</v>
      </c>
      <c r="F23" s="6"/>
      <c r="G23" s="6" t="s">
        <v>156</v>
      </c>
      <c r="H23" s="6" t="s">
        <v>401</v>
      </c>
      <c r="I23" s="6" t="s">
        <v>449</v>
      </c>
      <c r="J23" s="70">
        <v>1256600000</v>
      </c>
      <c r="K23" s="6" t="s">
        <v>437</v>
      </c>
      <c r="L23" s="114">
        <v>1256600000</v>
      </c>
      <c r="M23" s="114">
        <v>1256600000</v>
      </c>
      <c r="N23" s="114">
        <v>1256600000</v>
      </c>
      <c r="O23" s="114">
        <v>1256600000</v>
      </c>
      <c r="P23" s="114">
        <v>1256600000</v>
      </c>
      <c r="Q23" s="114">
        <v>44550888</v>
      </c>
      <c r="R23" s="114">
        <v>65185250</v>
      </c>
      <c r="S23" s="114">
        <v>66409243</v>
      </c>
      <c r="T23" s="114">
        <v>88813927</v>
      </c>
      <c r="U23" s="114">
        <v>264959307.36000001</v>
      </c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104" t="s">
        <v>463</v>
      </c>
      <c r="BK23" s="51"/>
    </row>
    <row r="24" spans="2:63" ht="21" x14ac:dyDescent="0.35">
      <c r="B24" s="25"/>
      <c r="C24" s="25"/>
      <c r="D24" s="6" t="s">
        <v>18</v>
      </c>
      <c r="E24" s="6" t="s">
        <v>130</v>
      </c>
      <c r="F24" s="6"/>
      <c r="G24" s="6" t="s">
        <v>94</v>
      </c>
      <c r="H24" s="6"/>
      <c r="I24" s="6" t="s">
        <v>439</v>
      </c>
      <c r="J24" s="70">
        <v>3545000</v>
      </c>
      <c r="K24" s="6" t="s">
        <v>437</v>
      </c>
      <c r="L24" s="114">
        <v>1039577</v>
      </c>
      <c r="M24" s="114">
        <v>947371</v>
      </c>
      <c r="N24" s="114">
        <v>855690</v>
      </c>
      <c r="O24" s="114">
        <v>764009.06</v>
      </c>
      <c r="P24" s="114">
        <v>764009</v>
      </c>
      <c r="Q24" s="114">
        <v>91681.02</v>
      </c>
      <c r="R24" s="114">
        <v>91681.02</v>
      </c>
      <c r="S24" s="114">
        <v>91681.02</v>
      </c>
      <c r="T24" s="114">
        <v>91681.02</v>
      </c>
      <c r="U24" s="114">
        <v>366724.08</v>
      </c>
      <c r="V24" s="114">
        <v>15579.47</v>
      </c>
      <c r="W24" s="114">
        <v>15181.1</v>
      </c>
      <c r="X24" s="114">
        <v>14634.24</v>
      </c>
      <c r="Y24" s="114">
        <v>14541.32</v>
      </c>
      <c r="Z24" s="114">
        <v>59936.23</v>
      </c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104"/>
      <c r="BK24" s="51"/>
    </row>
    <row r="25" spans="2:63" ht="21" x14ac:dyDescent="0.35">
      <c r="B25" s="25"/>
      <c r="C25" s="25"/>
      <c r="D25" s="6" t="s">
        <v>18</v>
      </c>
      <c r="E25" s="6" t="s">
        <v>130</v>
      </c>
      <c r="F25" s="6"/>
      <c r="G25" s="6" t="s">
        <v>94</v>
      </c>
      <c r="H25" s="6"/>
      <c r="I25" s="6" t="s">
        <v>439</v>
      </c>
      <c r="J25" s="70">
        <v>14400000</v>
      </c>
      <c r="K25" s="6" t="s">
        <v>437</v>
      </c>
      <c r="L25" s="114"/>
      <c r="M25" s="114"/>
      <c r="N25" s="114"/>
      <c r="O25" s="114"/>
      <c r="P25" s="114">
        <v>14400000</v>
      </c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104" t="s">
        <v>461</v>
      </c>
      <c r="BK25" s="51"/>
    </row>
    <row r="26" spans="2:63" ht="21.75" thickBot="1" x14ac:dyDescent="0.4">
      <c r="B26" s="25"/>
      <c r="C26" s="25"/>
      <c r="D26" s="66"/>
      <c r="E26" s="66"/>
      <c r="F26" s="66"/>
      <c r="G26" s="66"/>
      <c r="H26" s="66"/>
      <c r="I26" s="66"/>
      <c r="J26" s="71"/>
      <c r="K26" s="66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105"/>
      <c r="BK26" s="51"/>
    </row>
    <row r="27" spans="2:63" ht="63" customHeight="1" x14ac:dyDescent="0.35">
      <c r="B27" s="26" t="s">
        <v>160</v>
      </c>
      <c r="C27" s="26" t="s">
        <v>379</v>
      </c>
      <c r="D27" s="65" t="s">
        <v>92</v>
      </c>
      <c r="E27" s="5" t="s">
        <v>385</v>
      </c>
      <c r="F27" s="5"/>
      <c r="G27" s="5" t="s">
        <v>94</v>
      </c>
      <c r="H27" s="5"/>
      <c r="I27" s="5" t="s">
        <v>439</v>
      </c>
      <c r="J27" s="63">
        <v>300000000</v>
      </c>
      <c r="K27" s="5" t="s">
        <v>437</v>
      </c>
      <c r="L27" s="113"/>
      <c r="M27" s="113"/>
      <c r="N27" s="113"/>
      <c r="O27" s="113"/>
      <c r="P27" s="113"/>
      <c r="Q27" s="113">
        <v>300000000</v>
      </c>
      <c r="R27" s="113"/>
      <c r="S27" s="113"/>
      <c r="T27" s="113"/>
      <c r="U27" s="113">
        <v>300000000</v>
      </c>
      <c r="V27" s="113">
        <v>1072593.78</v>
      </c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03" t="s">
        <v>458</v>
      </c>
      <c r="BK27" s="51"/>
    </row>
    <row r="28" spans="2:63" ht="21" x14ac:dyDescent="0.35">
      <c r="B28" s="25"/>
      <c r="C28" s="25"/>
      <c r="D28" s="65" t="s">
        <v>92</v>
      </c>
      <c r="E28" s="6" t="s">
        <v>400</v>
      </c>
      <c r="F28" s="6"/>
      <c r="G28" s="6" t="s">
        <v>94</v>
      </c>
      <c r="H28" s="6"/>
      <c r="I28" s="6" t="s">
        <v>439</v>
      </c>
      <c r="J28" s="6">
        <v>500000000</v>
      </c>
      <c r="K28" s="6" t="s">
        <v>437</v>
      </c>
      <c r="L28" s="114"/>
      <c r="M28" s="114"/>
      <c r="N28" s="114"/>
      <c r="O28" s="114"/>
      <c r="P28" s="114"/>
      <c r="Q28" s="114">
        <v>500000000</v>
      </c>
      <c r="R28" s="114"/>
      <c r="S28" s="114"/>
      <c r="T28" s="114"/>
      <c r="U28" s="114">
        <v>500000000</v>
      </c>
      <c r="V28" s="114">
        <v>3340216.66</v>
      </c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104" t="s">
        <v>459</v>
      </c>
      <c r="BK28" s="51"/>
    </row>
    <row r="29" spans="2:63" ht="42" x14ac:dyDescent="0.35">
      <c r="B29" s="25"/>
      <c r="C29" s="25"/>
      <c r="D29" s="65" t="s">
        <v>92</v>
      </c>
      <c r="E29" s="6" t="s">
        <v>393</v>
      </c>
      <c r="F29" s="6"/>
      <c r="G29" s="6" t="s">
        <v>94</v>
      </c>
      <c r="H29" s="6"/>
      <c r="I29" s="6" t="s">
        <v>439</v>
      </c>
      <c r="J29" s="6">
        <v>400000000</v>
      </c>
      <c r="K29" s="6" t="s">
        <v>437</v>
      </c>
      <c r="L29" s="114">
        <v>400000000</v>
      </c>
      <c r="M29" s="114"/>
      <c r="N29" s="114"/>
      <c r="O29" s="114"/>
      <c r="P29" s="114"/>
      <c r="Q29" s="114"/>
      <c r="R29" s="114">
        <v>400000000</v>
      </c>
      <c r="S29" s="114"/>
      <c r="T29" s="114"/>
      <c r="U29" s="114">
        <v>400000000</v>
      </c>
      <c r="V29" s="114">
        <v>942666.67</v>
      </c>
      <c r="W29" s="114">
        <v>1770416.68</v>
      </c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104" t="s">
        <v>460</v>
      </c>
      <c r="BK29" s="51"/>
    </row>
    <row r="30" spans="2:63" ht="21" x14ac:dyDescent="0.35">
      <c r="B30" s="25"/>
      <c r="C30" s="25"/>
      <c r="D30" s="65" t="s">
        <v>92</v>
      </c>
      <c r="E30" s="6" t="s">
        <v>393</v>
      </c>
      <c r="F30" s="6" t="s">
        <v>448</v>
      </c>
      <c r="G30" s="6" t="s">
        <v>94</v>
      </c>
      <c r="H30" s="6"/>
      <c r="I30" s="6" t="s">
        <v>439</v>
      </c>
      <c r="J30" s="64">
        <v>500000000</v>
      </c>
      <c r="K30" s="6" t="s">
        <v>437</v>
      </c>
      <c r="L30" s="114"/>
      <c r="M30" s="114"/>
      <c r="N30" s="114"/>
      <c r="O30" s="114">
        <v>500000000</v>
      </c>
      <c r="P30" s="114">
        <v>500000000</v>
      </c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104"/>
      <c r="BK30" s="51"/>
    </row>
    <row r="31" spans="2:63" ht="21" x14ac:dyDescent="0.35">
      <c r="B31" s="25"/>
      <c r="C31" s="25"/>
      <c r="D31" s="65"/>
      <c r="E31" s="6"/>
      <c r="F31" s="6"/>
      <c r="G31" s="6"/>
      <c r="H31" s="6"/>
      <c r="I31" s="6"/>
      <c r="J31" s="6"/>
      <c r="K31" s="6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104"/>
      <c r="BK31" s="51"/>
    </row>
    <row r="32" spans="2:63" ht="21" x14ac:dyDescent="0.35">
      <c r="B32" s="25"/>
      <c r="C32" s="25"/>
      <c r="D32" s="65"/>
      <c r="E32" s="6"/>
      <c r="F32" s="6"/>
      <c r="G32" s="6"/>
      <c r="H32" s="6"/>
      <c r="I32" s="6"/>
      <c r="J32" s="6"/>
      <c r="K32" s="6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104"/>
      <c r="BK32" s="51"/>
    </row>
    <row r="33" spans="2:63" ht="21" x14ac:dyDescent="0.35">
      <c r="B33" s="25"/>
      <c r="C33" s="25"/>
      <c r="D33" s="65"/>
      <c r="E33" s="6"/>
      <c r="F33" s="6"/>
      <c r="G33" s="6"/>
      <c r="H33" s="6"/>
      <c r="I33" s="6"/>
      <c r="J33" s="6"/>
      <c r="K33" s="6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104"/>
      <c r="BK33" s="51"/>
    </row>
    <row r="34" spans="2:63" ht="21" x14ac:dyDescent="0.35">
      <c r="B34" s="25"/>
      <c r="C34" s="25"/>
      <c r="D34" s="6"/>
      <c r="E34" s="6"/>
      <c r="F34" s="6"/>
      <c r="G34" s="6"/>
      <c r="H34" s="6"/>
      <c r="I34" s="6"/>
      <c r="J34" s="6"/>
      <c r="K34" s="6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104"/>
      <c r="BK34" s="51"/>
    </row>
    <row r="35" spans="2:63" ht="21" x14ac:dyDescent="0.35">
      <c r="B35" s="25"/>
      <c r="C35" s="25"/>
      <c r="D35" s="6"/>
      <c r="E35" s="6"/>
      <c r="F35" s="6"/>
      <c r="G35" s="6"/>
      <c r="H35" s="6"/>
      <c r="I35" s="6"/>
      <c r="J35" s="6"/>
      <c r="K35" s="6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104"/>
      <c r="BK35" s="51"/>
    </row>
    <row r="36" spans="2:63" ht="21" x14ac:dyDescent="0.35">
      <c r="B36" s="25"/>
      <c r="C36" s="25"/>
      <c r="D36" s="6"/>
      <c r="E36" s="6"/>
      <c r="F36" s="6"/>
      <c r="G36" s="6"/>
      <c r="H36" s="6"/>
      <c r="I36" s="6"/>
      <c r="J36" s="6"/>
      <c r="K36" s="6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104"/>
      <c r="BK36" s="51"/>
    </row>
    <row r="37" spans="2:63" ht="21.75" thickBot="1" x14ac:dyDescent="0.4">
      <c r="B37" s="27"/>
      <c r="C37" s="27"/>
      <c r="D37" s="6"/>
      <c r="E37" s="6"/>
      <c r="F37" s="6"/>
      <c r="G37" s="6"/>
      <c r="H37" s="6"/>
      <c r="I37" s="6"/>
      <c r="J37" s="6"/>
      <c r="K37" s="6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104"/>
      <c r="BK37" s="51">
        <v>1</v>
      </c>
    </row>
    <row r="38" spans="2:63" ht="57" customHeight="1" x14ac:dyDescent="0.35">
      <c r="B38" s="26" t="s">
        <v>161</v>
      </c>
      <c r="C38" s="26" t="s">
        <v>380</v>
      </c>
      <c r="D38" s="47" t="s">
        <v>301</v>
      </c>
      <c r="E38" s="48" t="s">
        <v>20</v>
      </c>
      <c r="F38" s="33"/>
      <c r="G38" s="33"/>
      <c r="H38" s="33"/>
      <c r="I38" s="33"/>
      <c r="J38" s="33"/>
      <c r="K38" s="33"/>
      <c r="L38" s="116">
        <v>356088144.35000002</v>
      </c>
      <c r="M38" s="116">
        <v>635365474.94000006</v>
      </c>
      <c r="N38" s="116">
        <v>499725855.45999998</v>
      </c>
      <c r="O38" s="116">
        <v>205643540.25</v>
      </c>
      <c r="P38" s="116">
        <v>205643540.25</v>
      </c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7"/>
      <c r="AL38" s="7"/>
      <c r="AM38" s="7"/>
      <c r="AN38" s="7"/>
      <c r="AO38" s="7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106"/>
      <c r="BK38" s="51">
        <v>0</v>
      </c>
    </row>
    <row r="39" spans="2:63" ht="21" x14ac:dyDescent="0.35">
      <c r="B39" s="25"/>
      <c r="C39" s="25"/>
      <c r="D39" s="37"/>
      <c r="E39" s="41" t="s">
        <v>21</v>
      </c>
      <c r="F39" s="35"/>
      <c r="G39" s="35"/>
      <c r="H39" s="35"/>
      <c r="I39" s="35"/>
      <c r="J39" s="35"/>
      <c r="K39" s="35"/>
      <c r="L39" s="118">
        <v>486898154.82999998</v>
      </c>
      <c r="M39" s="118">
        <v>474358820.07999998</v>
      </c>
      <c r="N39" s="118">
        <v>550591513.88</v>
      </c>
      <c r="O39" s="118">
        <v>524965941.25</v>
      </c>
      <c r="P39" s="118">
        <v>524965941.25</v>
      </c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8"/>
      <c r="AL39" s="8"/>
      <c r="AM39" s="8"/>
      <c r="AN39" s="8"/>
      <c r="AO39" s="8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107"/>
      <c r="BK39" s="51">
        <v>0</v>
      </c>
    </row>
    <row r="40" spans="2:63" ht="21" x14ac:dyDescent="0.35">
      <c r="B40" s="25"/>
      <c r="C40" s="25"/>
      <c r="D40" s="72"/>
      <c r="E40" s="41" t="s">
        <v>22</v>
      </c>
      <c r="F40" s="35"/>
      <c r="G40" s="35"/>
      <c r="H40" s="35"/>
      <c r="I40" s="35"/>
      <c r="J40" s="35"/>
      <c r="K40" s="35"/>
      <c r="L40" s="118">
        <v>482291328.11000001</v>
      </c>
      <c r="M40" s="118">
        <v>37417577.409999996</v>
      </c>
      <c r="N40" s="118">
        <v>11651427.130000001</v>
      </c>
      <c r="O40" s="118">
        <v>16314146.460000001</v>
      </c>
      <c r="P40" s="118">
        <v>16314146.460000001</v>
      </c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8"/>
      <c r="AL40" s="8"/>
      <c r="AM40" s="8"/>
      <c r="AN40" s="8"/>
      <c r="AO40" s="8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107"/>
      <c r="BK40" s="51">
        <v>0</v>
      </c>
    </row>
    <row r="41" spans="2:63" ht="21" x14ac:dyDescent="0.35">
      <c r="B41" s="25"/>
      <c r="C41" s="25"/>
      <c r="D41" s="43" t="s">
        <v>302</v>
      </c>
      <c r="E41" s="41" t="s">
        <v>23</v>
      </c>
      <c r="F41" s="35"/>
      <c r="G41" s="35"/>
      <c r="H41" s="35"/>
      <c r="I41" s="35"/>
      <c r="J41" s="35"/>
      <c r="K41" s="35"/>
      <c r="L41" s="118"/>
      <c r="M41" s="118"/>
      <c r="N41" s="118"/>
      <c r="O41" s="118"/>
      <c r="P41" s="118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8"/>
      <c r="AL41" s="8"/>
      <c r="AM41" s="8"/>
      <c r="AN41" s="8"/>
      <c r="AO41" s="8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107"/>
      <c r="BK41" s="51">
        <v>0</v>
      </c>
    </row>
    <row r="42" spans="2:63" ht="21" x14ac:dyDescent="0.35">
      <c r="B42" s="25"/>
      <c r="C42" s="25"/>
      <c r="D42" s="37"/>
      <c r="E42" s="41" t="s">
        <v>24</v>
      </c>
      <c r="F42" s="35"/>
      <c r="G42" s="35"/>
      <c r="H42" s="35"/>
      <c r="I42" s="35"/>
      <c r="J42" s="35"/>
      <c r="K42" s="35"/>
      <c r="L42" s="118"/>
      <c r="M42" s="118"/>
      <c r="N42" s="118"/>
      <c r="O42" s="118"/>
      <c r="P42" s="118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8"/>
      <c r="AL42" s="8"/>
      <c r="AM42" s="8"/>
      <c r="AN42" s="8"/>
      <c r="AO42" s="8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107"/>
      <c r="BK42" s="51">
        <v>0</v>
      </c>
    </row>
    <row r="43" spans="2:63" ht="21" x14ac:dyDescent="0.35">
      <c r="B43" s="25"/>
      <c r="C43" s="25"/>
      <c r="D43" s="72"/>
      <c r="E43" s="41" t="s">
        <v>25</v>
      </c>
      <c r="F43" s="35"/>
      <c r="G43" s="35"/>
      <c r="H43" s="35"/>
      <c r="I43" s="35"/>
      <c r="J43" s="35"/>
      <c r="K43" s="35"/>
      <c r="L43" s="118"/>
      <c r="M43" s="118"/>
      <c r="N43" s="118"/>
      <c r="O43" s="118"/>
      <c r="P43" s="118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8"/>
      <c r="AL43" s="8"/>
      <c r="AM43" s="8"/>
      <c r="AN43" s="8"/>
      <c r="AO43" s="8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107"/>
      <c r="BK43" s="51">
        <v>0</v>
      </c>
    </row>
    <row r="44" spans="2:63" ht="21" x14ac:dyDescent="0.35">
      <c r="B44" s="25"/>
      <c r="C44" s="25"/>
      <c r="D44" s="34" t="s">
        <v>303</v>
      </c>
      <c r="E44" s="41" t="s">
        <v>26</v>
      </c>
      <c r="F44" s="35"/>
      <c r="G44" s="35"/>
      <c r="H44" s="35"/>
      <c r="I44" s="35"/>
      <c r="J44" s="35"/>
      <c r="K44" s="35"/>
      <c r="L44" s="118">
        <v>400000000</v>
      </c>
      <c r="M44" s="118"/>
      <c r="N44" s="118"/>
      <c r="O44" s="118">
        <v>500000000</v>
      </c>
      <c r="P44" s="118">
        <v>500000000</v>
      </c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8"/>
      <c r="AL44" s="8"/>
      <c r="AM44" s="8"/>
      <c r="AN44" s="8"/>
      <c r="AO44" s="8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107"/>
      <c r="BK44" s="51"/>
    </row>
    <row r="45" spans="2:63" ht="21" x14ac:dyDescent="0.35">
      <c r="B45" s="25"/>
      <c r="C45" s="25"/>
      <c r="D45" s="43" t="s">
        <v>304</v>
      </c>
      <c r="E45" s="44" t="s">
        <v>27</v>
      </c>
      <c r="F45" s="35"/>
      <c r="G45" s="35"/>
      <c r="H45" s="35"/>
      <c r="I45" s="35"/>
      <c r="J45" s="35"/>
      <c r="K45" s="35"/>
      <c r="L45" s="118"/>
      <c r="M45" s="118"/>
      <c r="N45" s="118"/>
      <c r="O45" s="118"/>
      <c r="P45" s="118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8"/>
      <c r="AL45" s="8"/>
      <c r="AM45" s="8"/>
      <c r="AN45" s="8"/>
      <c r="AO45" s="8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107"/>
      <c r="BK45" s="51">
        <v>0</v>
      </c>
    </row>
    <row r="46" spans="2:63" ht="42.75" thickBot="1" x14ac:dyDescent="0.4">
      <c r="B46" s="27"/>
      <c r="C46" s="27"/>
      <c r="D46" s="73" t="s">
        <v>305</v>
      </c>
      <c r="E46" s="73" t="s">
        <v>305</v>
      </c>
      <c r="F46" s="36"/>
      <c r="G46" s="36"/>
      <c r="H46" s="36"/>
      <c r="I46" s="36"/>
      <c r="J46" s="36"/>
      <c r="K46" s="36"/>
      <c r="L46" s="120"/>
      <c r="M46" s="120"/>
      <c r="N46" s="120"/>
      <c r="O46" s="120"/>
      <c r="P46" s="120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9"/>
      <c r="AL46" s="9"/>
      <c r="AM46" s="9"/>
      <c r="AN46" s="9"/>
      <c r="AO46" s="9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108"/>
      <c r="BK46" s="51">
        <v>0</v>
      </c>
    </row>
    <row r="47" spans="2:63" ht="21" x14ac:dyDescent="0.35">
      <c r="B47" s="28" t="s">
        <v>162</v>
      </c>
      <c r="C47" s="28" t="s">
        <v>28</v>
      </c>
      <c r="D47" s="37" t="s">
        <v>29</v>
      </c>
      <c r="E47" s="38" t="s">
        <v>30</v>
      </c>
      <c r="F47" s="39"/>
      <c r="G47" s="33"/>
      <c r="H47" s="40"/>
      <c r="I47" s="40"/>
      <c r="J47" s="40"/>
      <c r="K47" s="40"/>
      <c r="L47" s="116">
        <v>649326354</v>
      </c>
      <c r="M47" s="116">
        <v>256932936</v>
      </c>
      <c r="N47" s="116">
        <v>238078961</v>
      </c>
      <c r="O47" s="116">
        <v>257148539</v>
      </c>
      <c r="P47" s="116">
        <v>1401486789</v>
      </c>
      <c r="Q47" s="117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7"/>
      <c r="AL47" s="7"/>
      <c r="AM47" s="7"/>
      <c r="AN47" s="7"/>
      <c r="AO47" s="7"/>
      <c r="AP47" s="33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109"/>
      <c r="BK47" s="51">
        <v>0</v>
      </c>
    </row>
    <row r="48" spans="2:63" ht="21" x14ac:dyDescent="0.35">
      <c r="B48" s="29"/>
      <c r="C48" s="29"/>
      <c r="D48" s="54"/>
      <c r="E48" s="41" t="s">
        <v>31</v>
      </c>
      <c r="F48" s="42"/>
      <c r="G48" s="35"/>
      <c r="H48" s="35"/>
      <c r="I48" s="35"/>
      <c r="J48" s="35"/>
      <c r="K48" s="35"/>
      <c r="L48" s="118"/>
      <c r="M48" s="118"/>
      <c r="N48" s="118"/>
      <c r="O48" s="118"/>
      <c r="P48" s="118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8"/>
      <c r="AL48" s="8"/>
      <c r="AM48" s="8"/>
      <c r="AN48" s="8"/>
      <c r="AO48" s="8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107"/>
      <c r="BK48" s="51">
        <v>0</v>
      </c>
    </row>
    <row r="49" spans="2:63" ht="21" x14ac:dyDescent="0.35">
      <c r="B49" s="29"/>
      <c r="C49" s="29"/>
      <c r="D49" s="54"/>
      <c r="E49" s="41" t="s">
        <v>32</v>
      </c>
      <c r="F49" s="42"/>
      <c r="G49" s="35"/>
      <c r="H49" s="35"/>
      <c r="I49" s="35"/>
      <c r="J49" s="35"/>
      <c r="K49" s="35"/>
      <c r="L49" s="118"/>
      <c r="M49" s="118"/>
      <c r="N49" s="118"/>
      <c r="O49" s="118"/>
      <c r="P49" s="118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8"/>
      <c r="AL49" s="8"/>
      <c r="AM49" s="8"/>
      <c r="AN49" s="8"/>
      <c r="AO49" s="8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107"/>
      <c r="BK49" s="51">
        <v>0</v>
      </c>
    </row>
    <row r="50" spans="2:63" ht="21" x14ac:dyDescent="0.35">
      <c r="B50" s="29"/>
      <c r="C50" s="29"/>
      <c r="D50" s="54"/>
      <c r="E50" s="41" t="s">
        <v>33</v>
      </c>
      <c r="F50" s="42"/>
      <c r="G50" s="35"/>
      <c r="H50" s="35"/>
      <c r="I50" s="35"/>
      <c r="J50" s="35"/>
      <c r="K50" s="35"/>
      <c r="L50" s="118">
        <v>326329251</v>
      </c>
      <c r="M50" s="118">
        <v>138472252</v>
      </c>
      <c r="N50" s="118">
        <v>125798340</v>
      </c>
      <c r="O50" s="118">
        <v>147829750</v>
      </c>
      <c r="P50" s="118">
        <v>738429593</v>
      </c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8"/>
      <c r="AL50" s="8"/>
      <c r="AM50" s="8"/>
      <c r="AN50" s="8"/>
      <c r="AO50" s="8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107"/>
      <c r="BK50" s="51">
        <v>0</v>
      </c>
    </row>
    <row r="51" spans="2:63" ht="21" x14ac:dyDescent="0.35">
      <c r="B51" s="29"/>
      <c r="C51" s="29"/>
      <c r="D51" s="54"/>
      <c r="E51" s="41" t="s">
        <v>34</v>
      </c>
      <c r="F51" s="42"/>
      <c r="G51" s="35"/>
      <c r="H51" s="35"/>
      <c r="I51" s="35"/>
      <c r="J51" s="35"/>
      <c r="K51" s="35"/>
      <c r="L51" s="118">
        <v>4240361</v>
      </c>
      <c r="M51" s="118">
        <v>35823</v>
      </c>
      <c r="N51" s="118">
        <v>7685702</v>
      </c>
      <c r="O51" s="118">
        <v>12726173</v>
      </c>
      <c r="P51" s="118">
        <v>24688059</v>
      </c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8"/>
      <c r="AL51" s="8"/>
      <c r="AM51" s="8"/>
      <c r="AN51" s="8"/>
      <c r="AO51" s="8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107"/>
      <c r="BK51" s="51">
        <v>0</v>
      </c>
    </row>
    <row r="52" spans="2:63" ht="21" x14ac:dyDescent="0.35">
      <c r="B52" s="29"/>
      <c r="C52" s="29"/>
      <c r="D52" s="54"/>
      <c r="E52" s="41" t="s">
        <v>35</v>
      </c>
      <c r="F52" s="42"/>
      <c r="G52" s="35"/>
      <c r="H52" s="35"/>
      <c r="I52" s="35"/>
      <c r="J52" s="35"/>
      <c r="K52" s="35"/>
      <c r="L52" s="118">
        <v>69503656</v>
      </c>
      <c r="M52" s="118">
        <v>89535771</v>
      </c>
      <c r="N52" s="118">
        <v>144647350</v>
      </c>
      <c r="O52" s="118">
        <v>47894143</v>
      </c>
      <c r="P52" s="118">
        <v>351580919</v>
      </c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8"/>
      <c r="AL52" s="8"/>
      <c r="AM52" s="8"/>
      <c r="AN52" s="8"/>
      <c r="AO52" s="8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107"/>
      <c r="BK52" s="51">
        <v>0</v>
      </c>
    </row>
    <row r="53" spans="2:63" ht="21" x14ac:dyDescent="0.35">
      <c r="B53" s="29"/>
      <c r="C53" s="29"/>
      <c r="D53" s="55"/>
      <c r="E53" s="41" t="s">
        <v>36</v>
      </c>
      <c r="F53" s="42"/>
      <c r="G53" s="35"/>
      <c r="H53" s="35"/>
      <c r="I53" s="35"/>
      <c r="J53" s="35"/>
      <c r="K53" s="35"/>
      <c r="L53" s="118"/>
      <c r="M53" s="118"/>
      <c r="N53" s="118"/>
      <c r="O53" s="118"/>
      <c r="P53" s="118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8"/>
      <c r="AL53" s="8"/>
      <c r="AM53" s="8"/>
      <c r="AN53" s="8"/>
      <c r="AO53" s="8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107"/>
      <c r="BK53" s="51">
        <v>0</v>
      </c>
    </row>
    <row r="54" spans="2:63" ht="21" x14ac:dyDescent="0.35">
      <c r="B54" s="29"/>
      <c r="C54" s="29"/>
      <c r="D54" s="43" t="s">
        <v>37</v>
      </c>
      <c r="E54" s="41" t="s">
        <v>38</v>
      </c>
      <c r="F54" s="42"/>
      <c r="G54" s="35"/>
      <c r="H54" s="35"/>
      <c r="I54" s="35"/>
      <c r="J54" s="35"/>
      <c r="K54" s="35"/>
      <c r="L54" s="118">
        <v>1489137640</v>
      </c>
      <c r="M54" s="118">
        <v>1927559275</v>
      </c>
      <c r="N54" s="118">
        <v>1707553917</v>
      </c>
      <c r="O54" s="118">
        <v>1513739440</v>
      </c>
      <c r="P54" s="118">
        <v>6637990272</v>
      </c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8"/>
      <c r="AL54" s="8"/>
      <c r="AM54" s="8"/>
      <c r="AN54" s="8"/>
      <c r="AO54" s="8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107"/>
      <c r="BK54" s="51">
        <v>0</v>
      </c>
    </row>
    <row r="55" spans="2:63" ht="21" x14ac:dyDescent="0.35">
      <c r="B55" s="29"/>
      <c r="C55" s="29"/>
      <c r="D55" s="54"/>
      <c r="E55" s="41" t="s">
        <v>39</v>
      </c>
      <c r="F55" s="42"/>
      <c r="G55" s="35"/>
      <c r="H55" s="35"/>
      <c r="I55" s="35"/>
      <c r="J55" s="35"/>
      <c r="K55" s="35"/>
      <c r="L55" s="118">
        <v>126082342</v>
      </c>
      <c r="M55" s="118">
        <v>167416999</v>
      </c>
      <c r="N55" s="118">
        <v>145078560</v>
      </c>
      <c r="O55" s="118">
        <v>125233257</v>
      </c>
      <c r="P55" s="118">
        <v>563811158</v>
      </c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8"/>
      <c r="AL55" s="8"/>
      <c r="AM55" s="8"/>
      <c r="AN55" s="8"/>
      <c r="AO55" s="8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107"/>
      <c r="BK55" s="51">
        <v>0</v>
      </c>
    </row>
    <row r="56" spans="2:63" ht="21" x14ac:dyDescent="0.35">
      <c r="B56" s="29"/>
      <c r="C56" s="29"/>
      <c r="D56" s="54"/>
      <c r="E56" s="41" t="s">
        <v>40</v>
      </c>
      <c r="F56" s="42"/>
      <c r="G56" s="35"/>
      <c r="H56" s="35"/>
      <c r="I56" s="35"/>
      <c r="J56" s="35"/>
      <c r="K56" s="35"/>
      <c r="L56" s="118">
        <v>74704899</v>
      </c>
      <c r="M56" s="118">
        <v>100233670</v>
      </c>
      <c r="N56" s="118">
        <v>108293416</v>
      </c>
      <c r="O56" s="118">
        <v>98617028</v>
      </c>
      <c r="P56" s="118">
        <v>381849013</v>
      </c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8"/>
      <c r="AL56" s="8"/>
      <c r="AM56" s="8"/>
      <c r="AN56" s="8"/>
      <c r="AO56" s="8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107"/>
      <c r="BK56" s="51">
        <v>0</v>
      </c>
    </row>
    <row r="57" spans="2:63" ht="21" x14ac:dyDescent="0.35">
      <c r="B57" s="29"/>
      <c r="C57" s="29"/>
      <c r="D57" s="54"/>
      <c r="E57" s="41" t="s">
        <v>41</v>
      </c>
      <c r="F57" s="42"/>
      <c r="G57" s="35"/>
      <c r="H57" s="35"/>
      <c r="I57" s="35"/>
      <c r="J57" s="35"/>
      <c r="K57" s="35"/>
      <c r="L57" s="118"/>
      <c r="M57" s="118"/>
      <c r="N57" s="118"/>
      <c r="O57" s="118"/>
      <c r="P57" s="118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8"/>
      <c r="AL57" s="8"/>
      <c r="AM57" s="8"/>
      <c r="AN57" s="8"/>
      <c r="AO57" s="8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107"/>
      <c r="BK57" s="51">
        <v>0</v>
      </c>
    </row>
    <row r="58" spans="2:63" ht="21" x14ac:dyDescent="0.35">
      <c r="B58" s="29"/>
      <c r="C58" s="29"/>
      <c r="D58" s="54"/>
      <c r="E58" s="41" t="s">
        <v>42</v>
      </c>
      <c r="F58" s="42"/>
      <c r="G58" s="35"/>
      <c r="H58" s="35"/>
      <c r="I58" s="35"/>
      <c r="J58" s="35"/>
      <c r="K58" s="35"/>
      <c r="L58" s="118"/>
      <c r="M58" s="118"/>
      <c r="N58" s="118"/>
      <c r="O58" s="118"/>
      <c r="P58" s="118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8"/>
      <c r="AL58" s="8"/>
      <c r="AM58" s="8"/>
      <c r="AN58" s="8"/>
      <c r="AO58" s="8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107"/>
      <c r="BK58" s="51">
        <v>0</v>
      </c>
    </row>
    <row r="59" spans="2:63" ht="21" x14ac:dyDescent="0.35">
      <c r="B59" s="29"/>
      <c r="C59" s="29"/>
      <c r="D59" s="54"/>
      <c r="E59" s="41" t="s">
        <v>43</v>
      </c>
      <c r="F59" s="42"/>
      <c r="G59" s="35"/>
      <c r="H59" s="35"/>
      <c r="I59" s="35"/>
      <c r="J59" s="35"/>
      <c r="K59" s="35"/>
      <c r="L59" s="118">
        <v>34771151</v>
      </c>
      <c r="M59" s="118">
        <v>27568340</v>
      </c>
      <c r="N59" s="118">
        <v>37309008</v>
      </c>
      <c r="O59" s="118">
        <v>42082768</v>
      </c>
      <c r="P59" s="118">
        <v>141731267</v>
      </c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8"/>
      <c r="AL59" s="8"/>
      <c r="AM59" s="8"/>
      <c r="AN59" s="8"/>
      <c r="AO59" s="8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107"/>
      <c r="BK59" s="51">
        <v>0</v>
      </c>
    </row>
    <row r="60" spans="2:63" ht="21" x14ac:dyDescent="0.35">
      <c r="B60" s="29"/>
      <c r="C60" s="29"/>
      <c r="D60" s="54"/>
      <c r="E60" s="41" t="s">
        <v>44</v>
      </c>
      <c r="F60" s="42"/>
      <c r="G60" s="35"/>
      <c r="H60" s="35"/>
      <c r="I60" s="35"/>
      <c r="J60" s="35"/>
      <c r="K60" s="35"/>
      <c r="L60" s="118"/>
      <c r="M60" s="118"/>
      <c r="N60" s="118"/>
      <c r="O60" s="118"/>
      <c r="P60" s="118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8"/>
      <c r="AL60" s="8"/>
      <c r="AM60" s="8"/>
      <c r="AN60" s="8"/>
      <c r="AO60" s="8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107"/>
      <c r="BK60" s="51">
        <v>0</v>
      </c>
    </row>
    <row r="61" spans="2:63" ht="21" x14ac:dyDescent="0.35">
      <c r="B61" s="29"/>
      <c r="C61" s="29"/>
      <c r="D61" s="54"/>
      <c r="E61" s="41" t="s">
        <v>45</v>
      </c>
      <c r="F61" s="42"/>
      <c r="G61" s="35"/>
      <c r="H61" s="35"/>
      <c r="I61" s="35"/>
      <c r="J61" s="35"/>
      <c r="K61" s="35"/>
      <c r="L61" s="118"/>
      <c r="M61" s="118"/>
      <c r="N61" s="118"/>
      <c r="O61" s="118"/>
      <c r="P61" s="118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8"/>
      <c r="AL61" s="8"/>
      <c r="AM61" s="8"/>
      <c r="AN61" s="8"/>
      <c r="AO61" s="8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107"/>
      <c r="BK61" s="51">
        <v>0</v>
      </c>
    </row>
    <row r="62" spans="2:63" ht="21" x14ac:dyDescent="0.35">
      <c r="B62" s="29"/>
      <c r="C62" s="29"/>
      <c r="D62" s="54"/>
      <c r="E62" s="41" t="s">
        <v>46</v>
      </c>
      <c r="F62" s="42"/>
      <c r="G62" s="35"/>
      <c r="H62" s="35"/>
      <c r="I62" s="35"/>
      <c r="J62" s="35"/>
      <c r="K62" s="35"/>
      <c r="L62" s="118">
        <v>90035008</v>
      </c>
      <c r="M62" s="118">
        <v>90765050</v>
      </c>
      <c r="N62" s="118">
        <v>96016569</v>
      </c>
      <c r="O62" s="118">
        <v>89717392</v>
      </c>
      <c r="P62" s="118">
        <v>366534019</v>
      </c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8"/>
      <c r="AL62" s="8"/>
      <c r="AM62" s="8"/>
      <c r="AN62" s="8"/>
      <c r="AO62" s="8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107"/>
      <c r="BK62" s="51">
        <v>0</v>
      </c>
    </row>
    <row r="63" spans="2:63" ht="21" x14ac:dyDescent="0.35">
      <c r="B63" s="29"/>
      <c r="C63" s="29"/>
      <c r="D63" s="54"/>
      <c r="E63" s="41" t="s">
        <v>47</v>
      </c>
      <c r="F63" s="42"/>
      <c r="G63" s="35"/>
      <c r="H63" s="35"/>
      <c r="I63" s="35"/>
      <c r="J63" s="35"/>
      <c r="K63" s="35"/>
      <c r="L63" s="118">
        <v>133695676</v>
      </c>
      <c r="M63" s="118">
        <v>179197922</v>
      </c>
      <c r="N63" s="118">
        <v>158491607</v>
      </c>
      <c r="O63" s="118">
        <v>176374272</v>
      </c>
      <c r="P63" s="118">
        <v>647759477</v>
      </c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8"/>
      <c r="AL63" s="8"/>
      <c r="AM63" s="8"/>
      <c r="AN63" s="8"/>
      <c r="AO63" s="8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107"/>
      <c r="BK63" s="51">
        <v>0</v>
      </c>
    </row>
    <row r="64" spans="2:63" ht="42" x14ac:dyDescent="0.35">
      <c r="B64" s="29"/>
      <c r="C64" s="29"/>
      <c r="D64" s="54"/>
      <c r="E64" s="41" t="s">
        <v>48</v>
      </c>
      <c r="F64" s="42"/>
      <c r="G64" s="35"/>
      <c r="H64" s="35"/>
      <c r="I64" s="35"/>
      <c r="J64" s="35"/>
      <c r="K64" s="35"/>
      <c r="L64" s="118"/>
      <c r="M64" s="118">
        <v>141119040</v>
      </c>
      <c r="N64" s="118"/>
      <c r="O64" s="118"/>
      <c r="P64" s="118">
        <v>141119040</v>
      </c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8"/>
      <c r="AL64" s="8"/>
      <c r="AM64" s="8"/>
      <c r="AN64" s="8"/>
      <c r="AO64" s="8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107"/>
      <c r="BK64" s="51">
        <v>0</v>
      </c>
    </row>
    <row r="65" spans="2:63" ht="21" x14ac:dyDescent="0.35">
      <c r="B65" s="29"/>
      <c r="C65" s="29"/>
      <c r="D65" s="43" t="s">
        <v>49</v>
      </c>
      <c r="E65" s="41" t="s">
        <v>50</v>
      </c>
      <c r="F65" s="42"/>
      <c r="G65" s="35"/>
      <c r="H65" s="35"/>
      <c r="I65" s="35"/>
      <c r="J65" s="35"/>
      <c r="K65" s="35"/>
      <c r="L65" s="118">
        <v>74661</v>
      </c>
      <c r="M65" s="118">
        <v>76989</v>
      </c>
      <c r="N65" s="118">
        <v>99399</v>
      </c>
      <c r="O65" s="118">
        <v>42238</v>
      </c>
      <c r="P65" s="118">
        <v>293287</v>
      </c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8"/>
      <c r="AL65" s="8"/>
      <c r="AM65" s="8"/>
      <c r="AN65" s="8"/>
      <c r="AO65" s="8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107"/>
      <c r="BK65" s="51">
        <v>0</v>
      </c>
    </row>
    <row r="66" spans="2:63" ht="21" x14ac:dyDescent="0.35">
      <c r="B66" s="29"/>
      <c r="C66" s="29"/>
      <c r="D66" s="54"/>
      <c r="E66" s="41" t="s">
        <v>51</v>
      </c>
      <c r="F66" s="42"/>
      <c r="G66" s="35"/>
      <c r="H66" s="35"/>
      <c r="I66" s="35"/>
      <c r="J66" s="35"/>
      <c r="K66" s="35"/>
      <c r="L66" s="118">
        <v>4347204</v>
      </c>
      <c r="M66" s="118">
        <v>4347204</v>
      </c>
      <c r="N66" s="118">
        <v>4347204</v>
      </c>
      <c r="O66" s="118">
        <v>4347204</v>
      </c>
      <c r="P66" s="118">
        <v>17388816</v>
      </c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8"/>
      <c r="AL66" s="8"/>
      <c r="AM66" s="8"/>
      <c r="AN66" s="8"/>
      <c r="AO66" s="8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107"/>
      <c r="BK66" s="51">
        <v>0</v>
      </c>
    </row>
    <row r="67" spans="2:63" ht="21" x14ac:dyDescent="0.35">
      <c r="B67" s="29"/>
      <c r="C67" s="29"/>
      <c r="D67" s="54"/>
      <c r="E67" s="41" t="s">
        <v>52</v>
      </c>
      <c r="F67" s="42"/>
      <c r="G67" s="35"/>
      <c r="H67" s="35"/>
      <c r="I67" s="35"/>
      <c r="J67" s="35"/>
      <c r="K67" s="35"/>
      <c r="L67" s="118">
        <v>44999542</v>
      </c>
      <c r="M67" s="118">
        <v>35681660</v>
      </c>
      <c r="N67" s="118">
        <v>38971507</v>
      </c>
      <c r="O67" s="118">
        <v>42852822</v>
      </c>
      <c r="P67" s="118">
        <v>162505530</v>
      </c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8"/>
      <c r="AL67" s="8"/>
      <c r="AM67" s="8"/>
      <c r="AN67" s="8"/>
      <c r="AO67" s="8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107"/>
      <c r="BK67" s="51">
        <v>0</v>
      </c>
    </row>
    <row r="68" spans="2:63" ht="21" x14ac:dyDescent="0.35">
      <c r="B68" s="29"/>
      <c r="C68" s="29"/>
      <c r="D68" s="54"/>
      <c r="E68" s="41" t="s">
        <v>53</v>
      </c>
      <c r="F68" s="42"/>
      <c r="G68" s="35"/>
      <c r="H68" s="35"/>
      <c r="I68" s="35"/>
      <c r="J68" s="35"/>
      <c r="K68" s="35"/>
      <c r="L68" s="118">
        <v>8272173</v>
      </c>
      <c r="M68" s="118">
        <v>5400724</v>
      </c>
      <c r="N68" s="118">
        <v>6047257</v>
      </c>
      <c r="O68" s="118">
        <v>6039851</v>
      </c>
      <c r="P68" s="118">
        <v>25760005</v>
      </c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8"/>
      <c r="AL68" s="8"/>
      <c r="AM68" s="8"/>
      <c r="AN68" s="8"/>
      <c r="AO68" s="8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107"/>
      <c r="BK68" s="51">
        <v>0</v>
      </c>
    </row>
    <row r="69" spans="2:63" ht="21" x14ac:dyDescent="0.35">
      <c r="B69" s="29"/>
      <c r="C69" s="29"/>
      <c r="D69" s="55"/>
      <c r="E69" s="41" t="s">
        <v>54</v>
      </c>
      <c r="F69" s="42"/>
      <c r="G69" s="35"/>
      <c r="H69" s="35"/>
      <c r="I69" s="35"/>
      <c r="J69" s="35"/>
      <c r="K69" s="35"/>
      <c r="L69" s="118">
        <v>24648199</v>
      </c>
      <c r="M69" s="118">
        <v>49726331</v>
      </c>
      <c r="N69" s="118">
        <v>40034994</v>
      </c>
      <c r="O69" s="118">
        <v>41214229</v>
      </c>
      <c r="P69" s="118">
        <v>155623753</v>
      </c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8"/>
      <c r="AL69" s="8"/>
      <c r="AM69" s="8"/>
      <c r="AN69" s="8"/>
      <c r="AO69" s="8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107"/>
      <c r="BK69" s="51">
        <v>0</v>
      </c>
    </row>
    <row r="70" spans="2:63" ht="21" x14ac:dyDescent="0.35">
      <c r="B70" s="29"/>
      <c r="C70" s="29"/>
      <c r="D70" s="34" t="s">
        <v>55</v>
      </c>
      <c r="E70" s="41" t="s">
        <v>55</v>
      </c>
      <c r="F70" s="42"/>
      <c r="G70" s="35"/>
      <c r="H70" s="35"/>
      <c r="I70" s="35"/>
      <c r="J70" s="35"/>
      <c r="K70" s="35"/>
      <c r="L70" s="123"/>
      <c r="M70" s="123"/>
      <c r="N70" s="123"/>
      <c r="O70" s="123"/>
      <c r="P70" s="123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8"/>
      <c r="AL70" s="8"/>
      <c r="AM70" s="8"/>
      <c r="AN70" s="8"/>
      <c r="AO70" s="8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107"/>
      <c r="BK70" s="51"/>
    </row>
    <row r="71" spans="2:63" ht="21" x14ac:dyDescent="0.35">
      <c r="B71" s="29"/>
      <c r="C71" s="29"/>
      <c r="D71" s="34" t="s">
        <v>56</v>
      </c>
      <c r="E71" s="41" t="s">
        <v>56</v>
      </c>
      <c r="F71" s="42"/>
      <c r="G71" s="35"/>
      <c r="H71" s="35"/>
      <c r="I71" s="35"/>
      <c r="J71" s="35"/>
      <c r="K71" s="35"/>
      <c r="L71" s="123"/>
      <c r="M71" s="123"/>
      <c r="N71" s="123"/>
      <c r="O71" s="123"/>
      <c r="P71" s="123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8"/>
      <c r="AL71" s="8"/>
      <c r="AM71" s="8"/>
      <c r="AN71" s="8"/>
      <c r="AO71" s="8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107"/>
      <c r="BK71" s="51"/>
    </row>
    <row r="72" spans="2:63" ht="21" x14ac:dyDescent="0.35">
      <c r="B72" s="29"/>
      <c r="C72" s="29"/>
      <c r="D72" s="43" t="s">
        <v>299</v>
      </c>
      <c r="E72" s="41" t="s">
        <v>300</v>
      </c>
      <c r="F72" s="42"/>
      <c r="G72" s="35"/>
      <c r="H72" s="35"/>
      <c r="I72" s="35"/>
      <c r="J72" s="35"/>
      <c r="K72" s="35"/>
      <c r="L72" s="118"/>
      <c r="M72" s="118"/>
      <c r="N72" s="118"/>
      <c r="O72" s="118"/>
      <c r="P72" s="118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8"/>
      <c r="AL72" s="8"/>
      <c r="AM72" s="8"/>
      <c r="AN72" s="8"/>
      <c r="AO72" s="8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107"/>
      <c r="BK72" s="51">
        <v>0</v>
      </c>
    </row>
    <row r="73" spans="2:63" ht="21" x14ac:dyDescent="0.35">
      <c r="B73" s="29"/>
      <c r="C73" s="29"/>
      <c r="D73" s="74"/>
      <c r="E73" s="41" t="s">
        <v>299</v>
      </c>
      <c r="F73" s="42"/>
      <c r="G73" s="35"/>
      <c r="H73" s="35"/>
      <c r="I73" s="35"/>
      <c r="J73" s="35"/>
      <c r="K73" s="35"/>
      <c r="L73" s="118">
        <v>36859</v>
      </c>
      <c r="M73" s="118">
        <v>31069</v>
      </c>
      <c r="N73" s="118">
        <v>62273</v>
      </c>
      <c r="O73" s="118">
        <v>80864</v>
      </c>
      <c r="P73" s="118">
        <v>211064</v>
      </c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8"/>
      <c r="AL73" s="8"/>
      <c r="AM73" s="8"/>
      <c r="AN73" s="8"/>
      <c r="AO73" s="8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107"/>
      <c r="BK73" s="51">
        <v>0</v>
      </c>
    </row>
    <row r="74" spans="2:63" ht="42" x14ac:dyDescent="0.35">
      <c r="B74" s="29"/>
      <c r="C74" s="29"/>
      <c r="D74" s="41" t="s">
        <v>57</v>
      </c>
      <c r="E74" s="41" t="s">
        <v>57</v>
      </c>
      <c r="F74" s="42"/>
      <c r="G74" s="35"/>
      <c r="H74" s="35"/>
      <c r="I74" s="35"/>
      <c r="J74" s="35"/>
      <c r="K74" s="35"/>
      <c r="L74" s="118">
        <v>497198813</v>
      </c>
      <c r="M74" s="118">
        <v>646242956</v>
      </c>
      <c r="N74" s="118">
        <v>588691104</v>
      </c>
      <c r="O74" s="118">
        <v>505229477</v>
      </c>
      <c r="P74" s="118">
        <v>2237812349</v>
      </c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8"/>
      <c r="AL74" s="8"/>
      <c r="AM74" s="8"/>
      <c r="AN74" s="8"/>
      <c r="AO74" s="8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107"/>
      <c r="BK74" s="51">
        <v>0</v>
      </c>
    </row>
    <row r="75" spans="2:63" ht="21.75" thickBot="1" x14ac:dyDescent="0.4">
      <c r="B75" s="29"/>
      <c r="C75" s="29"/>
      <c r="D75" s="43" t="s">
        <v>58</v>
      </c>
      <c r="E75" s="44" t="s">
        <v>58</v>
      </c>
      <c r="F75" s="45"/>
      <c r="G75" s="46"/>
      <c r="H75" s="46"/>
      <c r="I75" s="46"/>
      <c r="J75" s="46"/>
      <c r="K75" s="46"/>
      <c r="L75" s="124">
        <v>391471255</v>
      </c>
      <c r="M75" s="124">
        <v>97378409</v>
      </c>
      <c r="N75" s="124">
        <v>63315857</v>
      </c>
      <c r="O75" s="124">
        <v>69852828</v>
      </c>
      <c r="P75" s="124">
        <v>612018349</v>
      </c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23"/>
      <c r="AL75" s="23"/>
      <c r="AM75" s="23"/>
      <c r="AN75" s="23"/>
      <c r="AO75" s="23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110"/>
      <c r="BK75" s="51">
        <v>0</v>
      </c>
    </row>
    <row r="76" spans="2:63" ht="42" x14ac:dyDescent="0.35">
      <c r="B76" s="28" t="s">
        <v>162</v>
      </c>
      <c r="C76" s="30" t="s">
        <v>79</v>
      </c>
      <c r="D76" s="47" t="s">
        <v>59</v>
      </c>
      <c r="E76" s="48" t="s">
        <v>60</v>
      </c>
      <c r="F76" s="49"/>
      <c r="G76" s="33"/>
      <c r="H76" s="33"/>
      <c r="I76" s="33"/>
      <c r="J76" s="33"/>
      <c r="K76" s="33"/>
      <c r="L76" s="116">
        <v>1637535577</v>
      </c>
      <c r="M76" s="116">
        <v>1456661100</v>
      </c>
      <c r="N76" s="116">
        <v>1179603148</v>
      </c>
      <c r="O76" s="116">
        <v>2923167465</v>
      </c>
      <c r="P76" s="116">
        <v>7196967290</v>
      </c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7"/>
      <c r="AL76" s="7"/>
      <c r="AM76" s="7"/>
      <c r="AN76" s="7"/>
      <c r="AO76" s="7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106"/>
      <c r="BK76" s="51">
        <v>0</v>
      </c>
    </row>
    <row r="77" spans="2:63" ht="21" x14ac:dyDescent="0.35">
      <c r="B77" s="29"/>
      <c r="C77" s="31"/>
      <c r="D77" s="54"/>
      <c r="E77" s="41" t="s">
        <v>61</v>
      </c>
      <c r="F77" s="39"/>
      <c r="G77" s="40"/>
      <c r="H77" s="40"/>
      <c r="I77" s="40"/>
      <c r="J77" s="40"/>
      <c r="K77" s="40"/>
      <c r="L77" s="118">
        <v>471575982</v>
      </c>
      <c r="M77" s="118">
        <v>438589425</v>
      </c>
      <c r="N77" s="118">
        <v>429084078</v>
      </c>
      <c r="O77" s="118">
        <v>624395274</v>
      </c>
      <c r="P77" s="118">
        <v>1963644760</v>
      </c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53"/>
      <c r="AL77" s="53"/>
      <c r="AM77" s="53"/>
      <c r="AN77" s="53"/>
      <c r="AO77" s="53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109"/>
      <c r="BK77" s="51"/>
    </row>
    <row r="78" spans="2:63" ht="21" x14ac:dyDescent="0.35">
      <c r="B78" s="31"/>
      <c r="C78" s="31"/>
      <c r="D78" s="54"/>
      <c r="E78" s="41" t="s">
        <v>62</v>
      </c>
      <c r="F78" s="42"/>
      <c r="G78" s="35"/>
      <c r="H78" s="35"/>
      <c r="I78" s="35"/>
      <c r="J78" s="35"/>
      <c r="K78" s="35"/>
      <c r="L78" s="118">
        <v>263716953</v>
      </c>
      <c r="M78" s="118">
        <v>263716953</v>
      </c>
      <c r="N78" s="118">
        <v>263716953</v>
      </c>
      <c r="O78" s="118">
        <v>87905648</v>
      </c>
      <c r="P78" s="118">
        <v>879056507</v>
      </c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8"/>
      <c r="AL78" s="8"/>
      <c r="AM78" s="8"/>
      <c r="AN78" s="8"/>
      <c r="AO78" s="8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107"/>
      <c r="BK78" s="51">
        <v>0</v>
      </c>
    </row>
    <row r="79" spans="2:63" ht="63" x14ac:dyDescent="0.35">
      <c r="B79" s="31"/>
      <c r="C79" s="31"/>
      <c r="D79" s="54"/>
      <c r="E79" s="41" t="s">
        <v>63</v>
      </c>
      <c r="F79" s="42"/>
      <c r="G79" s="35"/>
      <c r="H79" s="35"/>
      <c r="I79" s="35"/>
      <c r="J79" s="35"/>
      <c r="K79" s="35"/>
      <c r="L79" s="118">
        <v>224427432</v>
      </c>
      <c r="M79" s="118">
        <v>224427432</v>
      </c>
      <c r="N79" s="118">
        <v>224427432</v>
      </c>
      <c r="O79" s="118">
        <v>224427431</v>
      </c>
      <c r="P79" s="118">
        <v>897709727</v>
      </c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8"/>
      <c r="AL79" s="8"/>
      <c r="AM79" s="8"/>
      <c r="AN79" s="8"/>
      <c r="AO79" s="8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107"/>
      <c r="BK79" s="51">
        <v>0</v>
      </c>
    </row>
    <row r="80" spans="2:63" ht="21" x14ac:dyDescent="0.35">
      <c r="B80" s="31"/>
      <c r="C80" s="31"/>
      <c r="D80" s="54"/>
      <c r="E80" s="41" t="s">
        <v>64</v>
      </c>
      <c r="F80" s="42"/>
      <c r="G80" s="35"/>
      <c r="H80" s="35"/>
      <c r="I80" s="35"/>
      <c r="J80" s="35"/>
      <c r="K80" s="35"/>
      <c r="L80" s="118">
        <v>94468314</v>
      </c>
      <c r="M80" s="118">
        <v>94468314</v>
      </c>
      <c r="N80" s="118">
        <v>94468311</v>
      </c>
      <c r="O80" s="118">
        <v>94468310</v>
      </c>
      <c r="P80" s="118">
        <v>377873249</v>
      </c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8"/>
      <c r="AL80" s="8"/>
      <c r="AM80" s="8"/>
      <c r="AN80" s="8"/>
      <c r="AO80" s="8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107"/>
      <c r="BK80" s="51">
        <v>0</v>
      </c>
    </row>
    <row r="81" spans="2:63" ht="42" x14ac:dyDescent="0.35">
      <c r="B81" s="31"/>
      <c r="C81" s="31"/>
      <c r="D81" s="54"/>
      <c r="E81" s="41" t="s">
        <v>65</v>
      </c>
      <c r="F81" s="42"/>
      <c r="G81" s="35"/>
      <c r="H81" s="35"/>
      <c r="I81" s="35"/>
      <c r="J81" s="35"/>
      <c r="K81" s="35"/>
      <c r="L81" s="118">
        <v>25133106</v>
      </c>
      <c r="M81" s="118">
        <v>21443918</v>
      </c>
      <c r="N81" s="118">
        <v>22863638</v>
      </c>
      <c r="O81" s="118">
        <v>28910916</v>
      </c>
      <c r="P81" s="118">
        <v>98351577</v>
      </c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8"/>
      <c r="AL81" s="8"/>
      <c r="AM81" s="8"/>
      <c r="AN81" s="8"/>
      <c r="AO81" s="8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107"/>
      <c r="BK81" s="51">
        <v>0</v>
      </c>
    </row>
    <row r="82" spans="2:63" ht="42" x14ac:dyDescent="0.35">
      <c r="B82" s="31"/>
      <c r="C82" s="31"/>
      <c r="D82" s="54"/>
      <c r="E82" s="41" t="s">
        <v>66</v>
      </c>
      <c r="F82" s="42"/>
      <c r="G82" s="35"/>
      <c r="H82" s="35"/>
      <c r="I82" s="35"/>
      <c r="J82" s="35"/>
      <c r="K82" s="35"/>
      <c r="L82" s="118">
        <v>56696235</v>
      </c>
      <c r="M82" s="118">
        <v>56696235</v>
      </c>
      <c r="N82" s="118">
        <v>56696235</v>
      </c>
      <c r="O82" s="118">
        <v>18898743</v>
      </c>
      <c r="P82" s="118">
        <v>188987448</v>
      </c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8"/>
      <c r="AL82" s="8"/>
      <c r="AM82" s="8"/>
      <c r="AN82" s="8"/>
      <c r="AO82" s="8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107"/>
      <c r="BK82" s="51">
        <v>0</v>
      </c>
    </row>
    <row r="83" spans="2:63" ht="63" x14ac:dyDescent="0.35">
      <c r="B83" s="31"/>
      <c r="C83" s="31"/>
      <c r="D83" s="55"/>
      <c r="E83" s="41" t="s">
        <v>67</v>
      </c>
      <c r="F83" s="42"/>
      <c r="G83" s="35"/>
      <c r="H83" s="35"/>
      <c r="I83" s="35"/>
      <c r="J83" s="35"/>
      <c r="K83" s="35"/>
      <c r="L83" s="118">
        <v>139303272</v>
      </c>
      <c r="M83" s="118">
        <v>139303272</v>
      </c>
      <c r="N83" s="118">
        <v>139303272</v>
      </c>
      <c r="O83" s="118">
        <v>139303275</v>
      </c>
      <c r="P83" s="118">
        <v>557213091</v>
      </c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8"/>
      <c r="AL83" s="8"/>
      <c r="AM83" s="8"/>
      <c r="AN83" s="8"/>
      <c r="AO83" s="8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107" t="s">
        <v>462</v>
      </c>
      <c r="BK83" s="51">
        <v>0</v>
      </c>
    </row>
    <row r="84" spans="2:63" ht="21" x14ac:dyDescent="0.35">
      <c r="B84" s="31"/>
      <c r="C84" s="31"/>
      <c r="D84" s="43" t="s">
        <v>56</v>
      </c>
      <c r="E84" s="41" t="s">
        <v>68</v>
      </c>
      <c r="F84" s="42"/>
      <c r="G84" s="35"/>
      <c r="H84" s="35"/>
      <c r="I84" s="35"/>
      <c r="J84" s="35"/>
      <c r="K84" s="35"/>
      <c r="L84" s="118"/>
      <c r="M84" s="118"/>
      <c r="N84" s="118"/>
      <c r="O84" s="118"/>
      <c r="P84" s="118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8"/>
      <c r="AL84" s="8"/>
      <c r="AM84" s="8"/>
      <c r="AN84" s="8"/>
      <c r="AO84" s="8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107"/>
      <c r="BK84" s="51">
        <v>0</v>
      </c>
    </row>
    <row r="85" spans="2:63" ht="21" x14ac:dyDescent="0.35">
      <c r="B85" s="31"/>
      <c r="C85" s="31"/>
      <c r="D85" s="54"/>
      <c r="E85" s="41" t="s">
        <v>69</v>
      </c>
      <c r="F85" s="42"/>
      <c r="G85" s="35"/>
      <c r="H85" s="35"/>
      <c r="I85" s="35"/>
      <c r="J85" s="35"/>
      <c r="K85" s="35"/>
      <c r="L85" s="118">
        <v>2148330086</v>
      </c>
      <c r="M85" s="118">
        <v>1845312228</v>
      </c>
      <c r="N85" s="118">
        <v>1653926282</v>
      </c>
      <c r="O85" s="118">
        <v>2781616490</v>
      </c>
      <c r="P85" s="118">
        <v>8429185086</v>
      </c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8"/>
      <c r="AL85" s="8"/>
      <c r="AM85" s="8"/>
      <c r="AN85" s="8"/>
      <c r="AO85" s="8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19"/>
      <c r="BK85" s="51">
        <v>0</v>
      </c>
    </row>
    <row r="86" spans="2:63" ht="21" x14ac:dyDescent="0.35">
      <c r="B86" s="31"/>
      <c r="C86" s="31"/>
      <c r="D86" s="54"/>
      <c r="E86" s="41" t="s">
        <v>70</v>
      </c>
      <c r="F86" s="42"/>
      <c r="G86" s="35"/>
      <c r="H86" s="35"/>
      <c r="I86" s="35"/>
      <c r="J86" s="35"/>
      <c r="K86" s="35"/>
      <c r="L86" s="118"/>
      <c r="M86" s="118"/>
      <c r="N86" s="118"/>
      <c r="O86" s="118">
        <v>24931535</v>
      </c>
      <c r="P86" s="118">
        <v>24931535</v>
      </c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8"/>
      <c r="AL86" s="8"/>
      <c r="AM86" s="8"/>
      <c r="AN86" s="8"/>
      <c r="AO86" s="8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19"/>
      <c r="BK86" s="51">
        <v>0</v>
      </c>
    </row>
    <row r="87" spans="2:63" ht="21" x14ac:dyDescent="0.35">
      <c r="B87" s="31"/>
      <c r="C87" s="31"/>
      <c r="D87" s="55"/>
      <c r="E87" s="41" t="s">
        <v>71</v>
      </c>
      <c r="F87" s="42"/>
      <c r="G87" s="35"/>
      <c r="H87" s="35"/>
      <c r="I87" s="35"/>
      <c r="J87" s="35"/>
      <c r="K87" s="35"/>
      <c r="L87" s="118"/>
      <c r="M87" s="118"/>
      <c r="N87" s="118"/>
      <c r="O87" s="118"/>
      <c r="P87" s="118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8"/>
      <c r="AL87" s="8"/>
      <c r="AM87" s="8"/>
      <c r="AN87" s="8"/>
      <c r="AO87" s="8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19"/>
      <c r="BK87" s="51">
        <v>0</v>
      </c>
    </row>
    <row r="88" spans="2:63" ht="42" x14ac:dyDescent="0.35">
      <c r="B88" s="31"/>
      <c r="C88" s="31"/>
      <c r="D88" s="43" t="s">
        <v>72</v>
      </c>
      <c r="E88" s="41" t="s">
        <v>73</v>
      </c>
      <c r="F88" s="42"/>
      <c r="G88" s="35"/>
      <c r="H88" s="35"/>
      <c r="I88" s="35"/>
      <c r="J88" s="35"/>
      <c r="K88" s="35"/>
      <c r="L88" s="118"/>
      <c r="M88" s="118"/>
      <c r="N88" s="118"/>
      <c r="O88" s="118"/>
      <c r="P88" s="118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8"/>
      <c r="AL88" s="8"/>
      <c r="AM88" s="8"/>
      <c r="AN88" s="8"/>
      <c r="AO88" s="8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19"/>
      <c r="BK88" s="51">
        <v>0</v>
      </c>
    </row>
    <row r="89" spans="2:63" ht="21" x14ac:dyDescent="0.35">
      <c r="B89" s="31"/>
      <c r="C89" s="31"/>
      <c r="D89" s="54"/>
      <c r="E89" s="41" t="s">
        <v>74</v>
      </c>
      <c r="F89" s="42"/>
      <c r="G89" s="35"/>
      <c r="H89" s="35"/>
      <c r="I89" s="35"/>
      <c r="J89" s="35"/>
      <c r="K89" s="35"/>
      <c r="L89" s="118">
        <v>55600000</v>
      </c>
      <c r="M89" s="118"/>
      <c r="N89" s="118"/>
      <c r="O89" s="118"/>
      <c r="P89" s="118">
        <v>55600000</v>
      </c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8"/>
      <c r="AL89" s="8"/>
      <c r="AM89" s="8"/>
      <c r="AN89" s="8"/>
      <c r="AO89" s="8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19"/>
      <c r="BK89" s="51">
        <v>0</v>
      </c>
    </row>
    <row r="90" spans="2:63" ht="21" x14ac:dyDescent="0.35">
      <c r="B90" s="31"/>
      <c r="C90" s="31"/>
      <c r="D90" s="55"/>
      <c r="E90" s="41" t="s">
        <v>297</v>
      </c>
      <c r="F90" s="42"/>
      <c r="G90" s="35"/>
      <c r="H90" s="35"/>
      <c r="I90" s="35"/>
      <c r="J90" s="35"/>
      <c r="K90" s="35"/>
      <c r="L90" s="118"/>
      <c r="M90" s="118"/>
      <c r="N90" s="118"/>
      <c r="O90" s="118"/>
      <c r="P90" s="118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8"/>
      <c r="AL90" s="8"/>
      <c r="AM90" s="8"/>
      <c r="AN90" s="8"/>
      <c r="AO90" s="8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19"/>
      <c r="BK90" s="51">
        <v>0</v>
      </c>
    </row>
    <row r="91" spans="2:63" ht="42" x14ac:dyDescent="0.35">
      <c r="B91" s="31"/>
      <c r="C91" s="31"/>
      <c r="D91" s="41" t="s">
        <v>75</v>
      </c>
      <c r="E91" s="41" t="s">
        <v>75</v>
      </c>
      <c r="F91" s="42"/>
      <c r="G91" s="35"/>
      <c r="H91" s="35"/>
      <c r="I91" s="35"/>
      <c r="J91" s="35"/>
      <c r="K91" s="35"/>
      <c r="L91" s="118"/>
      <c r="M91" s="118"/>
      <c r="N91" s="118"/>
      <c r="O91" s="118"/>
      <c r="P91" s="118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8"/>
      <c r="AL91" s="8"/>
      <c r="AM91" s="8"/>
      <c r="AN91" s="8"/>
      <c r="AO91" s="8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19"/>
      <c r="BK91" s="51">
        <v>0</v>
      </c>
    </row>
    <row r="92" spans="2:63" ht="21.75" thickBot="1" x14ac:dyDescent="0.4">
      <c r="B92" s="32"/>
      <c r="C92" s="32"/>
      <c r="D92" s="75" t="s">
        <v>298</v>
      </c>
      <c r="E92" s="73" t="s">
        <v>298</v>
      </c>
      <c r="F92" s="50"/>
      <c r="G92" s="36"/>
      <c r="H92" s="36"/>
      <c r="I92" s="36"/>
      <c r="J92" s="36"/>
      <c r="K92" s="36"/>
      <c r="L92" s="120">
        <v>1906311</v>
      </c>
      <c r="M92" s="120">
        <v>2830243</v>
      </c>
      <c r="N92" s="120">
        <v>4502506</v>
      </c>
      <c r="O92" s="120">
        <v>720671</v>
      </c>
      <c r="P92" s="120">
        <v>9959731</v>
      </c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9"/>
      <c r="AL92" s="9"/>
      <c r="AM92" s="9"/>
      <c r="AN92" s="9"/>
      <c r="AO92" s="9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20"/>
      <c r="BK92" s="51">
        <v>0</v>
      </c>
    </row>
  </sheetData>
  <sheetProtection selectLockedCells="1" selectUnlockedCells="1"/>
  <dataConsolidate/>
  <mergeCells count="1">
    <mergeCell ref="B2:C2"/>
  </mergeCells>
  <printOptions horizontalCentered="1"/>
  <pageMargins left="0.51181102362204722" right="0.51181102362204722" top="0.55118110236220474" bottom="0.55118110236220474" header="0.11811023622047245" footer="0.11811023622047245"/>
  <pageSetup scale="21" fitToWidth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Button 7">
              <controlPr defaultSize="0" print="0" autoFill="0" autoPict="0" macro="[0]!Hoja1.CapturaDeudaPublicaLargo">
                <anchor moveWithCells="1" sizeWithCells="1">
                  <from>
                    <xdr:col>0</xdr:col>
                    <xdr:colOff>523875</xdr:colOff>
                    <xdr:row>2</xdr:row>
                    <xdr:rowOff>190500</xdr:rowOff>
                  </from>
                  <to>
                    <xdr:col>0</xdr:col>
                    <xdr:colOff>676275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Button 11">
              <controlPr defaultSize="0" print="0" autoFill="0" autoPict="0" macro="[0]!Hoja1.CapturaDeudaPublicaCorto">
                <anchor moveWithCells="1" sizeWithCells="1">
                  <from>
                    <xdr:col>0</xdr:col>
                    <xdr:colOff>523875</xdr:colOff>
                    <xdr:row>5</xdr:row>
                    <xdr:rowOff>85725</xdr:rowOff>
                  </from>
                  <to>
                    <xdr:col>0</xdr:col>
                    <xdr:colOff>676275</xdr:colOff>
                    <xdr:row>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Button 12">
              <controlPr defaultSize="0" print="0" autoFill="0" autoPict="0" macro="[0]!Hoja1.CapturaContabilidad">
                <anchor moveWithCells="1" sizeWithCells="1">
                  <from>
                    <xdr:col>0</xdr:col>
                    <xdr:colOff>523875</xdr:colOff>
                    <xdr:row>5</xdr:row>
                    <xdr:rowOff>638175</xdr:rowOff>
                  </from>
                  <to>
                    <xdr:col>0</xdr:col>
                    <xdr:colOff>676275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Button 13">
              <controlPr defaultSize="0" print="0" autoFill="0" autoPict="0" macro="[0]!Hoja1.CapturaIngresosLibre">
                <anchor moveWithCells="1" sizeWithCells="1">
                  <from>
                    <xdr:col>0</xdr:col>
                    <xdr:colOff>523875</xdr:colOff>
                    <xdr:row>7</xdr:row>
                    <xdr:rowOff>285750</xdr:rowOff>
                  </from>
                  <to>
                    <xdr:col>0</xdr:col>
                    <xdr:colOff>676275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Button 15">
              <controlPr defaultSize="0" print="0" autoFill="0" autoPict="0" macro="[0]!Hoja1.CapturaIngresosTransfer">
                <anchor moveWithCells="1" sizeWithCells="1">
                  <from>
                    <xdr:col>0</xdr:col>
                    <xdr:colOff>495300</xdr:colOff>
                    <xdr:row>9</xdr:row>
                    <xdr:rowOff>142875</xdr:rowOff>
                  </from>
                  <to>
                    <xdr:col>0</xdr:col>
                    <xdr:colOff>647700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Button 18">
              <controlPr defaultSize="0" print="0" autoFill="0" autoPict="0" macro="[0]!Hoja1.CapturaDatosGrales">
                <anchor moveWithCells="1" sizeWithCells="1">
                  <from>
                    <xdr:col>1</xdr:col>
                    <xdr:colOff>828675</xdr:colOff>
                    <xdr:row>0</xdr:row>
                    <xdr:rowOff>38100</xdr:rowOff>
                  </from>
                  <to>
                    <xdr:col>1</xdr:col>
                    <xdr:colOff>1009650</xdr:colOff>
                    <xdr:row>0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Soporte!$H$4:$H$12</xm:f>
          </x14:formula1>
          <xm:sqref>D26</xm:sqref>
        </x14:dataValidation>
        <x14:dataValidation type="list" allowBlank="1" showInputMessage="1" showErrorMessage="1">
          <x14:formula1>
            <xm:f>Soporte!$H$16:$H$19</xm:f>
          </x14:formula1>
          <xm:sqref>D27:D37</xm:sqref>
        </x14:dataValidation>
        <x14:dataValidation type="list" allowBlank="1" showInputMessage="1" showErrorMessage="1">
          <x14:formula1>
            <xm:f>Soporte!$F$5:$F$58</xm:f>
          </x14:formula1>
          <xm:sqref>E26:E37</xm:sqref>
        </x14:dataValidation>
        <x14:dataValidation type="list" allowBlank="1" showInputMessage="1" showErrorMessage="1">
          <x14:formula1>
            <xm:f>Soporte!$D$4:$D$19</xm:f>
          </x14:formula1>
          <xm:sqref>G26:H37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AL77"/>
  <sheetViews>
    <sheetView topLeftCell="C1" zoomScale="80" zoomScaleNormal="80" workbookViewId="0">
      <selection activeCell="H20" sqref="H20"/>
    </sheetView>
  </sheetViews>
  <sheetFormatPr baseColWidth="10" defaultRowHeight="15" x14ac:dyDescent="0.25"/>
  <cols>
    <col min="1" max="1" width="3.42578125" bestFit="1" customWidth="1"/>
    <col min="2" max="2" width="51.28515625" bestFit="1" customWidth="1"/>
    <col min="3" max="3" width="8.85546875" bestFit="1" customWidth="1"/>
    <col min="4" max="4" width="35.140625" bestFit="1" customWidth="1"/>
    <col min="5" max="5" width="6.7109375" bestFit="1" customWidth="1"/>
    <col min="6" max="6" width="42" bestFit="1" customWidth="1"/>
    <col min="7" max="7" width="6.7109375" bestFit="1" customWidth="1"/>
    <col min="8" max="8" width="58.85546875" bestFit="1" customWidth="1"/>
    <col min="9" max="9" width="6.7109375" bestFit="1" customWidth="1"/>
    <col min="10" max="10" width="58.7109375" bestFit="1" customWidth="1"/>
    <col min="11" max="11" width="6.7109375" bestFit="1" customWidth="1"/>
    <col min="12" max="12" width="5.5703125" bestFit="1" customWidth="1"/>
    <col min="13" max="13" width="6.7109375" bestFit="1" customWidth="1"/>
    <col min="14" max="14" width="20" bestFit="1" customWidth="1"/>
    <col min="15" max="15" width="6.7109375" bestFit="1" customWidth="1"/>
    <col min="16" max="16" width="56.42578125" bestFit="1" customWidth="1"/>
    <col min="17" max="17" width="6.7109375" bestFit="1" customWidth="1"/>
    <col min="18" max="19" width="56.42578125" customWidth="1"/>
    <col min="20" max="20" width="6.7109375" bestFit="1" customWidth="1"/>
    <col min="21" max="21" width="56.42578125" bestFit="1" customWidth="1"/>
    <col min="22" max="22" width="100.5703125" bestFit="1" customWidth="1"/>
    <col min="23" max="23" width="124.85546875" bestFit="1" customWidth="1"/>
    <col min="24" max="24" width="6.7109375" bestFit="1" customWidth="1"/>
    <col min="25" max="25" width="20.85546875" bestFit="1" customWidth="1"/>
    <col min="26" max="40" width="3.42578125" bestFit="1" customWidth="1"/>
  </cols>
  <sheetData>
    <row r="2" spans="1:38" x14ac:dyDescent="0.25">
      <c r="A2" s="52">
        <v>1</v>
      </c>
      <c r="B2" s="52">
        <v>2</v>
      </c>
      <c r="C2" s="52">
        <v>3</v>
      </c>
      <c r="D2" s="52">
        <v>4</v>
      </c>
      <c r="E2" s="52">
        <v>5</v>
      </c>
      <c r="F2" s="52">
        <v>6</v>
      </c>
      <c r="G2" s="52">
        <v>7</v>
      </c>
      <c r="H2" s="52">
        <v>8</v>
      </c>
      <c r="I2" s="52">
        <v>9</v>
      </c>
      <c r="J2" s="52">
        <v>10</v>
      </c>
      <c r="K2" s="52">
        <v>11</v>
      </c>
      <c r="L2" s="52">
        <v>12</v>
      </c>
      <c r="M2" s="52">
        <v>13</v>
      </c>
      <c r="N2" s="52">
        <v>14</v>
      </c>
      <c r="O2" s="52">
        <v>15</v>
      </c>
      <c r="P2" s="52">
        <v>16</v>
      </c>
      <c r="Q2" s="52">
        <v>17</v>
      </c>
      <c r="R2" s="52">
        <v>18</v>
      </c>
      <c r="S2" s="52">
        <v>19</v>
      </c>
      <c r="T2" s="52">
        <v>20</v>
      </c>
      <c r="U2" s="52">
        <v>21</v>
      </c>
      <c r="V2" s="52">
        <v>22</v>
      </c>
      <c r="W2" s="52">
        <v>23</v>
      </c>
      <c r="X2" s="52">
        <v>24</v>
      </c>
      <c r="Y2" s="52">
        <v>25</v>
      </c>
      <c r="Z2" s="52">
        <v>26</v>
      </c>
      <c r="AA2" s="52">
        <v>27</v>
      </c>
      <c r="AB2" s="52">
        <v>28</v>
      </c>
      <c r="AC2" s="52">
        <v>29</v>
      </c>
      <c r="AD2" s="52">
        <v>30</v>
      </c>
      <c r="AE2" s="52">
        <v>31</v>
      </c>
      <c r="AF2" s="52">
        <v>32</v>
      </c>
      <c r="AG2" s="52">
        <v>33</v>
      </c>
      <c r="AH2" s="52">
        <v>34</v>
      </c>
      <c r="AI2" s="52">
        <v>35</v>
      </c>
      <c r="AJ2" s="52">
        <v>36</v>
      </c>
      <c r="AK2" s="52">
        <v>37</v>
      </c>
      <c r="AL2" s="52">
        <v>38</v>
      </c>
    </row>
    <row r="3" spans="1:38" x14ac:dyDescent="0.25">
      <c r="A3" t="s">
        <v>169</v>
      </c>
      <c r="B3" s="21" t="s">
        <v>289</v>
      </c>
      <c r="C3" s="21" t="s">
        <v>179</v>
      </c>
      <c r="D3" s="21" t="s">
        <v>81</v>
      </c>
      <c r="E3" s="21" t="s">
        <v>170</v>
      </c>
      <c r="F3" s="21" t="s">
        <v>292</v>
      </c>
      <c r="G3" s="21" t="s">
        <v>170</v>
      </c>
      <c r="H3" s="21" t="s">
        <v>83</v>
      </c>
      <c r="I3" s="21" t="s">
        <v>170</v>
      </c>
      <c r="J3" s="21" t="s">
        <v>296</v>
      </c>
      <c r="K3" s="21" t="s">
        <v>170</v>
      </c>
      <c r="L3" s="21" t="s">
        <v>172</v>
      </c>
      <c r="M3" s="21" t="s">
        <v>170</v>
      </c>
      <c r="N3" s="21" t="s">
        <v>178</v>
      </c>
      <c r="O3" s="21" t="s">
        <v>170</v>
      </c>
      <c r="P3" s="21" t="s">
        <v>307</v>
      </c>
      <c r="Q3" s="21" t="s">
        <v>170</v>
      </c>
      <c r="R3" s="58" t="s">
        <v>312</v>
      </c>
      <c r="S3" s="58" t="s">
        <v>306</v>
      </c>
      <c r="T3" s="58" t="s">
        <v>170</v>
      </c>
      <c r="U3" s="57" t="s">
        <v>311</v>
      </c>
      <c r="V3" s="57" t="s">
        <v>310</v>
      </c>
      <c r="W3" s="57" t="s">
        <v>308</v>
      </c>
      <c r="X3" s="57" t="s">
        <v>170</v>
      </c>
      <c r="Y3" s="21" t="s">
        <v>404</v>
      </c>
      <c r="Z3" s="21" t="s">
        <v>170</v>
      </c>
    </row>
    <row r="4" spans="1:38" x14ac:dyDescent="0.25">
      <c r="A4">
        <v>0</v>
      </c>
      <c r="B4" t="s">
        <v>81</v>
      </c>
      <c r="C4">
        <v>4</v>
      </c>
      <c r="D4" s="67" t="s">
        <v>396</v>
      </c>
      <c r="E4" s="22" t="s">
        <v>171</v>
      </c>
      <c r="F4" s="67" t="s">
        <v>397</v>
      </c>
      <c r="G4" s="22" t="s">
        <v>171</v>
      </c>
      <c r="H4" s="67" t="s">
        <v>85</v>
      </c>
      <c r="I4" s="22" t="s">
        <v>171</v>
      </c>
      <c r="J4" s="67" t="s">
        <v>85</v>
      </c>
      <c r="K4" s="22" t="s">
        <v>171</v>
      </c>
      <c r="L4">
        <v>2016</v>
      </c>
      <c r="M4" s="22" t="s">
        <v>171</v>
      </c>
      <c r="N4" s="22" t="s">
        <v>173</v>
      </c>
      <c r="O4" s="22" t="s">
        <v>171</v>
      </c>
      <c r="P4" t="s">
        <v>167</v>
      </c>
      <c r="Q4" s="22" t="s">
        <v>171</v>
      </c>
      <c r="R4" t="s">
        <v>167</v>
      </c>
      <c r="S4" t="s">
        <v>301</v>
      </c>
      <c r="T4" t="s">
        <v>171</v>
      </c>
      <c r="U4" t="s">
        <v>167</v>
      </c>
      <c r="V4" t="s">
        <v>301</v>
      </c>
      <c r="W4" t="s">
        <v>20</v>
      </c>
      <c r="X4" s="22" t="s">
        <v>171</v>
      </c>
      <c r="Y4" t="s">
        <v>405</v>
      </c>
      <c r="Z4" t="s">
        <v>171</v>
      </c>
    </row>
    <row r="5" spans="1:38" x14ac:dyDescent="0.25">
      <c r="A5">
        <v>1</v>
      </c>
      <c r="B5" t="s">
        <v>82</v>
      </c>
      <c r="C5">
        <v>6</v>
      </c>
      <c r="D5" s="67" t="s">
        <v>153</v>
      </c>
      <c r="E5" s="22" t="s">
        <v>171</v>
      </c>
      <c r="F5" s="67" t="s">
        <v>376</v>
      </c>
      <c r="G5" s="22" t="s">
        <v>171</v>
      </c>
      <c r="H5" s="68" t="s">
        <v>151</v>
      </c>
      <c r="I5" s="22" t="s">
        <v>171</v>
      </c>
      <c r="J5" s="67" t="s">
        <v>92</v>
      </c>
      <c r="K5" s="22" t="s">
        <v>171</v>
      </c>
      <c r="L5">
        <v>2017</v>
      </c>
      <c r="M5" s="22" t="s">
        <v>171</v>
      </c>
      <c r="N5" s="22" t="s">
        <v>174</v>
      </c>
      <c r="O5" s="22" t="s">
        <v>171</v>
      </c>
      <c r="P5" t="s">
        <v>28</v>
      </c>
      <c r="Q5" s="22" t="s">
        <v>171</v>
      </c>
      <c r="R5" t="s">
        <v>167</v>
      </c>
      <c r="S5" t="s">
        <v>302</v>
      </c>
      <c r="T5" t="s">
        <v>171</v>
      </c>
      <c r="U5" t="s">
        <v>167</v>
      </c>
      <c r="V5" t="s">
        <v>301</v>
      </c>
      <c r="W5" t="s">
        <v>21</v>
      </c>
      <c r="X5" s="22" t="s">
        <v>171</v>
      </c>
      <c r="Y5" t="s">
        <v>395</v>
      </c>
      <c r="Z5" t="s">
        <v>171</v>
      </c>
    </row>
    <row r="6" spans="1:38" x14ac:dyDescent="0.25">
      <c r="A6">
        <v>2</v>
      </c>
      <c r="B6" t="s">
        <v>83</v>
      </c>
      <c r="C6">
        <v>8</v>
      </c>
      <c r="D6" s="67" t="s">
        <v>154</v>
      </c>
      <c r="E6" s="22" t="s">
        <v>171</v>
      </c>
      <c r="F6" s="67" t="s">
        <v>394</v>
      </c>
      <c r="G6" s="22" t="s">
        <v>171</v>
      </c>
      <c r="H6" s="67" t="s">
        <v>152</v>
      </c>
      <c r="I6" s="22" t="s">
        <v>171</v>
      </c>
      <c r="J6" s="67" t="s">
        <v>166</v>
      </c>
      <c r="K6" s="22" t="s">
        <v>171</v>
      </c>
      <c r="N6" s="22" t="s">
        <v>175</v>
      </c>
      <c r="O6" s="22" t="s">
        <v>171</v>
      </c>
      <c r="P6" t="s">
        <v>79</v>
      </c>
      <c r="Q6" s="22" t="s">
        <v>171</v>
      </c>
      <c r="R6" t="s">
        <v>167</v>
      </c>
      <c r="S6" t="s">
        <v>303</v>
      </c>
      <c r="T6" t="s">
        <v>171</v>
      </c>
      <c r="U6" t="s">
        <v>167</v>
      </c>
      <c r="V6" t="s">
        <v>301</v>
      </c>
      <c r="W6" t="s">
        <v>22</v>
      </c>
      <c r="X6" s="22" t="s">
        <v>171</v>
      </c>
      <c r="Y6" t="s">
        <v>406</v>
      </c>
      <c r="Z6" t="s">
        <v>171</v>
      </c>
    </row>
    <row r="7" spans="1:38" x14ac:dyDescent="0.25">
      <c r="A7">
        <v>3</v>
      </c>
      <c r="B7" t="s">
        <v>296</v>
      </c>
      <c r="C7">
        <v>10</v>
      </c>
      <c r="D7" s="67" t="s">
        <v>155</v>
      </c>
      <c r="E7" s="22" t="s">
        <v>171</v>
      </c>
      <c r="F7" s="67" t="s">
        <v>392</v>
      </c>
      <c r="G7" s="22" t="s">
        <v>171</v>
      </c>
      <c r="H7" s="67" t="s">
        <v>90</v>
      </c>
      <c r="I7" s="22" t="s">
        <v>171</v>
      </c>
      <c r="J7" s="67" t="s">
        <v>89</v>
      </c>
      <c r="N7" s="22" t="s">
        <v>176</v>
      </c>
      <c r="O7" s="22" t="s">
        <v>171</v>
      </c>
      <c r="R7" t="s">
        <v>167</v>
      </c>
      <c r="S7" t="s">
        <v>304</v>
      </c>
      <c r="T7" t="s">
        <v>171</v>
      </c>
      <c r="U7" t="s">
        <v>167</v>
      </c>
      <c r="V7" t="s">
        <v>302</v>
      </c>
      <c r="W7" t="s">
        <v>23</v>
      </c>
      <c r="X7" s="22" t="s">
        <v>171</v>
      </c>
      <c r="Y7" t="s">
        <v>407</v>
      </c>
      <c r="Z7" t="s">
        <v>171</v>
      </c>
    </row>
    <row r="8" spans="1:38" x14ac:dyDescent="0.25">
      <c r="A8">
        <v>4</v>
      </c>
      <c r="B8" t="s">
        <v>172</v>
      </c>
      <c r="C8">
        <v>12</v>
      </c>
      <c r="D8" s="67" t="s">
        <v>156</v>
      </c>
      <c r="E8" s="22" t="s">
        <v>171</v>
      </c>
      <c r="F8" s="67" t="s">
        <v>97</v>
      </c>
      <c r="G8" s="22" t="s">
        <v>171</v>
      </c>
      <c r="H8" s="67" t="s">
        <v>18</v>
      </c>
      <c r="I8" s="22" t="s">
        <v>171</v>
      </c>
      <c r="J8" s="67" t="s">
        <v>107</v>
      </c>
      <c r="N8" s="22" t="s">
        <v>177</v>
      </c>
      <c r="O8" s="22" t="s">
        <v>171</v>
      </c>
      <c r="R8" t="s">
        <v>28</v>
      </c>
      <c r="S8" t="s">
        <v>29</v>
      </c>
      <c r="T8" t="s">
        <v>171</v>
      </c>
      <c r="U8" t="s">
        <v>167</v>
      </c>
      <c r="V8" t="s">
        <v>302</v>
      </c>
      <c r="W8" t="s">
        <v>24</v>
      </c>
      <c r="X8" s="22" t="s">
        <v>171</v>
      </c>
      <c r="Y8" t="s">
        <v>408</v>
      </c>
      <c r="Z8" t="s">
        <v>171</v>
      </c>
    </row>
    <row r="9" spans="1:38" x14ac:dyDescent="0.25">
      <c r="A9">
        <v>5</v>
      </c>
      <c r="B9" t="s">
        <v>178</v>
      </c>
      <c r="C9">
        <v>14</v>
      </c>
      <c r="D9" s="68" t="s">
        <v>96</v>
      </c>
      <c r="E9" s="22" t="s">
        <v>171</v>
      </c>
      <c r="F9" s="67" t="s">
        <v>130</v>
      </c>
      <c r="G9" s="22" t="s">
        <v>171</v>
      </c>
      <c r="H9" s="67" t="s">
        <v>165</v>
      </c>
      <c r="I9" s="22" t="s">
        <v>171</v>
      </c>
      <c r="J9" s="22"/>
      <c r="R9" t="s">
        <v>28</v>
      </c>
      <c r="S9" t="s">
        <v>37</v>
      </c>
      <c r="T9" t="s">
        <v>171</v>
      </c>
      <c r="U9" t="s">
        <v>167</v>
      </c>
      <c r="V9" t="s">
        <v>302</v>
      </c>
      <c r="W9" t="s">
        <v>25</v>
      </c>
      <c r="X9" s="22" t="s">
        <v>171</v>
      </c>
      <c r="Y9" t="s">
        <v>409</v>
      </c>
      <c r="Z9" t="s">
        <v>171</v>
      </c>
    </row>
    <row r="10" spans="1:38" x14ac:dyDescent="0.25">
      <c r="A10">
        <v>6</v>
      </c>
      <c r="B10" t="s">
        <v>307</v>
      </c>
      <c r="C10">
        <v>16</v>
      </c>
      <c r="D10" s="67" t="s">
        <v>157</v>
      </c>
      <c r="E10" s="22" t="s">
        <v>171</v>
      </c>
      <c r="F10" s="67" t="s">
        <v>393</v>
      </c>
      <c r="G10" s="22" t="s">
        <v>171</v>
      </c>
      <c r="H10" s="67" t="s">
        <v>102</v>
      </c>
      <c r="I10" s="22" t="s">
        <v>171</v>
      </c>
      <c r="J10" s="22"/>
      <c r="R10" t="s">
        <v>28</v>
      </c>
      <c r="S10" t="s">
        <v>49</v>
      </c>
      <c r="T10" t="s">
        <v>171</v>
      </c>
      <c r="U10" t="s">
        <v>167</v>
      </c>
      <c r="V10" t="s">
        <v>303</v>
      </c>
      <c r="W10" t="s">
        <v>26</v>
      </c>
      <c r="X10" s="22" t="s">
        <v>171</v>
      </c>
      <c r="Y10" t="s">
        <v>410</v>
      </c>
      <c r="Z10" t="s">
        <v>171</v>
      </c>
    </row>
    <row r="11" spans="1:38" x14ac:dyDescent="0.25">
      <c r="A11">
        <v>7</v>
      </c>
      <c r="B11" s="59" t="s">
        <v>312</v>
      </c>
      <c r="C11" s="59">
        <v>18</v>
      </c>
      <c r="D11" s="67" t="s">
        <v>94</v>
      </c>
      <c r="E11" s="22" t="s">
        <v>171</v>
      </c>
      <c r="F11" s="67" t="s">
        <v>131</v>
      </c>
      <c r="G11" s="22" t="s">
        <v>171</v>
      </c>
      <c r="H11" s="67" t="s">
        <v>89</v>
      </c>
      <c r="I11" s="22" t="s">
        <v>171</v>
      </c>
      <c r="J11" s="22"/>
      <c r="R11" t="s">
        <v>28</v>
      </c>
      <c r="S11" t="s">
        <v>309</v>
      </c>
      <c r="T11" t="s">
        <v>171</v>
      </c>
      <c r="U11" t="s">
        <v>167</v>
      </c>
      <c r="V11" t="s">
        <v>304</v>
      </c>
      <c r="W11" t="s">
        <v>27</v>
      </c>
      <c r="X11" s="22" t="s">
        <v>171</v>
      </c>
      <c r="Y11" t="s">
        <v>411</v>
      </c>
      <c r="Z11" t="s">
        <v>171</v>
      </c>
    </row>
    <row r="12" spans="1:38" x14ac:dyDescent="0.25">
      <c r="A12">
        <v>8</v>
      </c>
      <c r="B12" s="59" t="s">
        <v>306</v>
      </c>
      <c r="C12" s="59">
        <v>19</v>
      </c>
      <c r="D12" s="67" t="s">
        <v>149</v>
      </c>
      <c r="E12" s="22" t="s">
        <v>171</v>
      </c>
      <c r="F12" s="67" t="s">
        <v>132</v>
      </c>
      <c r="G12" s="22" t="s">
        <v>171</v>
      </c>
      <c r="H12" s="67" t="s">
        <v>109</v>
      </c>
      <c r="I12" s="22" t="s">
        <v>171</v>
      </c>
      <c r="J12" s="22"/>
      <c r="R12" t="s">
        <v>79</v>
      </c>
      <c r="S12" t="s">
        <v>59</v>
      </c>
      <c r="T12" t="s">
        <v>171</v>
      </c>
      <c r="U12" t="s">
        <v>167</v>
      </c>
      <c r="V12" t="s">
        <v>304</v>
      </c>
      <c r="W12" t="s">
        <v>305</v>
      </c>
      <c r="X12" s="22" t="s">
        <v>171</v>
      </c>
      <c r="Y12" t="s">
        <v>412</v>
      </c>
      <c r="Z12" t="s">
        <v>171</v>
      </c>
    </row>
    <row r="13" spans="1:38" x14ac:dyDescent="0.25">
      <c r="A13">
        <v>9</v>
      </c>
      <c r="B13" s="56" t="s">
        <v>311</v>
      </c>
      <c r="C13" s="56">
        <v>21</v>
      </c>
      <c r="D13" s="67" t="s">
        <v>148</v>
      </c>
      <c r="E13" s="22" t="s">
        <v>171</v>
      </c>
      <c r="F13" s="67" t="s">
        <v>134</v>
      </c>
      <c r="G13" s="22" t="s">
        <v>171</v>
      </c>
      <c r="H13" s="67" t="s">
        <v>398</v>
      </c>
      <c r="I13" s="22" t="s">
        <v>171</v>
      </c>
      <c r="J13" s="22"/>
      <c r="R13" t="s">
        <v>79</v>
      </c>
      <c r="S13" t="s">
        <v>56</v>
      </c>
      <c r="T13" t="s">
        <v>171</v>
      </c>
      <c r="U13" t="s">
        <v>28</v>
      </c>
      <c r="V13" t="s">
        <v>29</v>
      </c>
      <c r="W13" t="s">
        <v>30</v>
      </c>
      <c r="X13" s="22" t="s">
        <v>171</v>
      </c>
      <c r="Y13" t="s">
        <v>413</v>
      </c>
      <c r="Z13" t="s">
        <v>171</v>
      </c>
    </row>
    <row r="14" spans="1:38" x14ac:dyDescent="0.25">
      <c r="A14">
        <v>10</v>
      </c>
      <c r="B14" s="56" t="s">
        <v>310</v>
      </c>
      <c r="C14" s="56">
        <v>22</v>
      </c>
      <c r="D14" s="68" t="s">
        <v>100</v>
      </c>
      <c r="E14" s="22" t="s">
        <v>171</v>
      </c>
      <c r="F14" s="67" t="s">
        <v>135</v>
      </c>
      <c r="G14" s="22" t="s">
        <v>171</v>
      </c>
      <c r="I14" s="22"/>
      <c r="J14" s="22"/>
      <c r="R14" t="s">
        <v>79</v>
      </c>
      <c r="S14" t="s">
        <v>72</v>
      </c>
      <c r="T14" t="s">
        <v>171</v>
      </c>
      <c r="U14" t="s">
        <v>28</v>
      </c>
      <c r="V14" t="s">
        <v>29</v>
      </c>
      <c r="W14" t="s">
        <v>31</v>
      </c>
      <c r="X14" s="22" t="s">
        <v>171</v>
      </c>
      <c r="Y14" t="s">
        <v>414</v>
      </c>
      <c r="Z14" t="s">
        <v>171</v>
      </c>
    </row>
    <row r="15" spans="1:38" x14ac:dyDescent="0.25">
      <c r="A15">
        <v>11</v>
      </c>
      <c r="B15" s="56" t="s">
        <v>308</v>
      </c>
      <c r="C15" s="56">
        <v>23</v>
      </c>
      <c r="D15" s="67" t="s">
        <v>89</v>
      </c>
      <c r="E15" s="22" t="s">
        <v>171</v>
      </c>
      <c r="F15" s="67" t="s">
        <v>399</v>
      </c>
      <c r="G15" s="22" t="s">
        <v>171</v>
      </c>
      <c r="I15" s="22"/>
      <c r="J15" s="22"/>
      <c r="R15" t="s">
        <v>79</v>
      </c>
      <c r="S15" t="s">
        <v>75</v>
      </c>
      <c r="T15" t="s">
        <v>171</v>
      </c>
      <c r="U15" t="s">
        <v>28</v>
      </c>
      <c r="V15" t="s">
        <v>29</v>
      </c>
      <c r="W15" t="s">
        <v>32</v>
      </c>
      <c r="X15" s="22" t="s">
        <v>171</v>
      </c>
      <c r="Y15" t="s">
        <v>415</v>
      </c>
      <c r="Z15" t="s">
        <v>171</v>
      </c>
    </row>
    <row r="16" spans="1:38" x14ac:dyDescent="0.25">
      <c r="A16">
        <v>12</v>
      </c>
      <c r="B16" s="56" t="s">
        <v>404</v>
      </c>
      <c r="C16" s="56">
        <v>25</v>
      </c>
      <c r="D16" s="67" t="s">
        <v>150</v>
      </c>
      <c r="E16" s="22" t="s">
        <v>171</v>
      </c>
      <c r="F16" s="67" t="s">
        <v>382</v>
      </c>
      <c r="G16" s="22" t="s">
        <v>171</v>
      </c>
      <c r="H16" s="22"/>
      <c r="I16" s="22"/>
      <c r="J16" s="22"/>
      <c r="T16" t="s">
        <v>171</v>
      </c>
      <c r="U16" t="s">
        <v>28</v>
      </c>
      <c r="V16" t="s">
        <v>29</v>
      </c>
      <c r="W16" t="s">
        <v>33</v>
      </c>
      <c r="X16" s="22" t="s">
        <v>171</v>
      </c>
      <c r="Y16" t="s">
        <v>416</v>
      </c>
      <c r="Z16" t="s">
        <v>171</v>
      </c>
    </row>
    <row r="17" spans="1:26" x14ac:dyDescent="0.25">
      <c r="A17">
        <v>13</v>
      </c>
      <c r="B17" t="s">
        <v>230</v>
      </c>
      <c r="C17">
        <v>4</v>
      </c>
      <c r="D17" s="67" t="s">
        <v>163</v>
      </c>
      <c r="E17" s="22" t="s">
        <v>171</v>
      </c>
      <c r="F17" s="67" t="s">
        <v>400</v>
      </c>
      <c r="G17" s="22" t="s">
        <v>171</v>
      </c>
      <c r="H17" s="22"/>
      <c r="I17" s="22"/>
      <c r="J17" s="22"/>
      <c r="U17" t="s">
        <v>28</v>
      </c>
      <c r="V17" t="s">
        <v>29</v>
      </c>
      <c r="W17" t="s">
        <v>34</v>
      </c>
      <c r="X17" s="22" t="s">
        <v>171</v>
      </c>
      <c r="Y17" t="s">
        <v>417</v>
      </c>
      <c r="Z17" t="s">
        <v>171</v>
      </c>
    </row>
    <row r="18" spans="1:26" x14ac:dyDescent="0.25">
      <c r="A18">
        <v>14</v>
      </c>
      <c r="B18" t="s">
        <v>231</v>
      </c>
      <c r="C18">
        <v>5</v>
      </c>
      <c r="D18" s="68" t="s">
        <v>105</v>
      </c>
      <c r="E18" s="22" t="s">
        <v>171</v>
      </c>
      <c r="F18" s="67" t="s">
        <v>383</v>
      </c>
      <c r="G18" s="22" t="s">
        <v>171</v>
      </c>
      <c r="H18" s="22"/>
      <c r="I18" s="22"/>
      <c r="J18" s="22"/>
      <c r="U18" t="s">
        <v>28</v>
      </c>
      <c r="V18" t="s">
        <v>29</v>
      </c>
      <c r="W18" t="s">
        <v>35</v>
      </c>
      <c r="X18" s="22" t="s">
        <v>171</v>
      </c>
      <c r="Y18" t="s">
        <v>418</v>
      </c>
      <c r="Z18" t="s">
        <v>171</v>
      </c>
    </row>
    <row r="19" spans="1:26" x14ac:dyDescent="0.25">
      <c r="A19">
        <v>15</v>
      </c>
      <c r="B19" t="s">
        <v>232</v>
      </c>
      <c r="C19">
        <v>6</v>
      </c>
      <c r="D19" s="67" t="s">
        <v>98</v>
      </c>
      <c r="E19" s="22" t="s">
        <v>171</v>
      </c>
      <c r="F19" s="67" t="s">
        <v>384</v>
      </c>
      <c r="G19" s="22" t="s">
        <v>171</v>
      </c>
      <c r="H19" s="22"/>
      <c r="I19" s="22"/>
      <c r="J19" s="22"/>
      <c r="U19" t="s">
        <v>28</v>
      </c>
      <c r="V19" t="s">
        <v>29</v>
      </c>
      <c r="W19" t="s">
        <v>36</v>
      </c>
      <c r="X19" s="22" t="s">
        <v>171</v>
      </c>
      <c r="Y19" t="s">
        <v>419</v>
      </c>
      <c r="Z19" t="s">
        <v>171</v>
      </c>
    </row>
    <row r="20" spans="1:26" x14ac:dyDescent="0.25">
      <c r="A20">
        <v>16</v>
      </c>
      <c r="B20" t="s">
        <v>233</v>
      </c>
      <c r="C20">
        <v>7</v>
      </c>
      <c r="D20" s="67" t="s">
        <v>401</v>
      </c>
      <c r="E20" s="22" t="s">
        <v>171</v>
      </c>
      <c r="F20" s="67" t="s">
        <v>385</v>
      </c>
      <c r="G20" s="22" t="s">
        <v>171</v>
      </c>
      <c r="I20" s="22"/>
      <c r="J20" s="22"/>
      <c r="U20" t="s">
        <v>28</v>
      </c>
      <c r="V20" t="s">
        <v>37</v>
      </c>
      <c r="W20" t="s">
        <v>38</v>
      </c>
      <c r="X20" s="22" t="s">
        <v>171</v>
      </c>
      <c r="Y20" t="s">
        <v>420</v>
      </c>
      <c r="Z20" t="s">
        <v>171</v>
      </c>
    </row>
    <row r="21" spans="1:26" x14ac:dyDescent="0.25">
      <c r="A21">
        <v>17</v>
      </c>
      <c r="B21" t="s">
        <v>234</v>
      </c>
      <c r="C21">
        <v>8</v>
      </c>
      <c r="D21" s="22"/>
      <c r="E21" s="22"/>
      <c r="F21" s="67" t="s">
        <v>386</v>
      </c>
      <c r="G21" s="22" t="s">
        <v>171</v>
      </c>
      <c r="I21" s="22"/>
      <c r="J21" s="22"/>
      <c r="U21" t="s">
        <v>28</v>
      </c>
      <c r="V21" t="s">
        <v>37</v>
      </c>
      <c r="W21" t="s">
        <v>39</v>
      </c>
      <c r="X21" s="22" t="s">
        <v>171</v>
      </c>
      <c r="Y21" t="s">
        <v>421</v>
      </c>
      <c r="Z21" t="s">
        <v>171</v>
      </c>
    </row>
    <row r="22" spans="1:26" x14ac:dyDescent="0.25">
      <c r="A22">
        <v>18</v>
      </c>
      <c r="B22" t="s">
        <v>235</v>
      </c>
      <c r="C22">
        <v>9</v>
      </c>
      <c r="D22" s="22"/>
      <c r="E22" s="22"/>
      <c r="F22" s="67" t="s">
        <v>402</v>
      </c>
      <c r="G22" s="22" t="s">
        <v>171</v>
      </c>
      <c r="H22" s="22"/>
      <c r="I22" s="22"/>
      <c r="J22" s="22"/>
      <c r="U22" t="s">
        <v>28</v>
      </c>
      <c r="V22" t="s">
        <v>37</v>
      </c>
      <c r="W22" t="s">
        <v>40</v>
      </c>
      <c r="X22" s="22" t="s">
        <v>171</v>
      </c>
      <c r="Y22" t="s">
        <v>422</v>
      </c>
      <c r="Z22" t="s">
        <v>171</v>
      </c>
    </row>
    <row r="23" spans="1:26" x14ac:dyDescent="0.25">
      <c r="A23">
        <v>19</v>
      </c>
      <c r="B23" t="s">
        <v>236</v>
      </c>
      <c r="C23">
        <v>10</v>
      </c>
      <c r="D23" s="22"/>
      <c r="E23" s="22"/>
      <c r="F23" s="67" t="s">
        <v>387</v>
      </c>
      <c r="G23" s="22" t="s">
        <v>171</v>
      </c>
      <c r="H23" s="22"/>
      <c r="I23" s="22"/>
      <c r="J23" s="22"/>
      <c r="U23" t="s">
        <v>28</v>
      </c>
      <c r="V23" t="s">
        <v>37</v>
      </c>
      <c r="W23" t="s">
        <v>41</v>
      </c>
      <c r="X23" s="22" t="s">
        <v>171</v>
      </c>
      <c r="Y23" t="s">
        <v>423</v>
      </c>
      <c r="Z23" t="s">
        <v>171</v>
      </c>
    </row>
    <row r="24" spans="1:26" x14ac:dyDescent="0.25">
      <c r="A24">
        <v>20</v>
      </c>
      <c r="B24" t="s">
        <v>237</v>
      </c>
      <c r="C24">
        <v>11</v>
      </c>
      <c r="D24" s="22"/>
      <c r="E24" s="22"/>
      <c r="F24" s="67" t="s">
        <v>388</v>
      </c>
      <c r="G24" s="22" t="s">
        <v>171</v>
      </c>
      <c r="H24" s="22"/>
      <c r="I24" s="22"/>
      <c r="J24" s="22"/>
      <c r="U24" t="s">
        <v>28</v>
      </c>
      <c r="V24" t="s">
        <v>37</v>
      </c>
      <c r="W24" t="s">
        <v>42</v>
      </c>
      <c r="X24" s="22" t="s">
        <v>171</v>
      </c>
      <c r="Y24" t="s">
        <v>424</v>
      </c>
      <c r="Z24" t="s">
        <v>171</v>
      </c>
    </row>
    <row r="25" spans="1:26" x14ac:dyDescent="0.25">
      <c r="A25">
        <v>21</v>
      </c>
      <c r="B25" t="s">
        <v>238</v>
      </c>
      <c r="C25">
        <v>12</v>
      </c>
      <c r="D25" s="22"/>
      <c r="E25" s="22"/>
      <c r="F25" s="67" t="s">
        <v>381</v>
      </c>
      <c r="G25" s="22" t="s">
        <v>171</v>
      </c>
      <c r="H25" s="22"/>
      <c r="I25" s="22"/>
      <c r="J25" s="22"/>
      <c r="U25" t="s">
        <v>28</v>
      </c>
      <c r="V25" t="s">
        <v>37</v>
      </c>
      <c r="W25" t="s">
        <v>43</v>
      </c>
      <c r="X25" s="22" t="s">
        <v>171</v>
      </c>
      <c r="Y25" t="s">
        <v>425</v>
      </c>
      <c r="Z25" t="s">
        <v>171</v>
      </c>
    </row>
    <row r="26" spans="1:26" x14ac:dyDescent="0.25">
      <c r="A26">
        <v>22</v>
      </c>
      <c r="B26" t="s">
        <v>239</v>
      </c>
      <c r="C26">
        <v>13</v>
      </c>
      <c r="D26" s="22"/>
      <c r="E26" s="22"/>
      <c r="F26" s="67" t="s">
        <v>377</v>
      </c>
      <c r="G26" s="22" t="s">
        <v>171</v>
      </c>
      <c r="H26" s="22"/>
      <c r="I26" s="22"/>
      <c r="J26" s="22"/>
      <c r="U26" t="s">
        <v>28</v>
      </c>
      <c r="V26" t="s">
        <v>37</v>
      </c>
      <c r="W26" t="s">
        <v>44</v>
      </c>
      <c r="X26" s="22" t="s">
        <v>171</v>
      </c>
      <c r="Y26" t="s">
        <v>426</v>
      </c>
      <c r="Z26" t="s">
        <v>171</v>
      </c>
    </row>
    <row r="27" spans="1:26" x14ac:dyDescent="0.25">
      <c r="A27">
        <v>23</v>
      </c>
      <c r="B27" t="s">
        <v>290</v>
      </c>
      <c r="C27">
        <v>14</v>
      </c>
      <c r="D27" s="22"/>
      <c r="E27" s="22"/>
      <c r="F27" s="67" t="s">
        <v>389</v>
      </c>
      <c r="G27" s="22" t="s">
        <v>171</v>
      </c>
      <c r="H27" s="22"/>
      <c r="I27" s="22"/>
      <c r="J27" s="22"/>
      <c r="U27" t="s">
        <v>28</v>
      </c>
      <c r="V27" t="s">
        <v>37</v>
      </c>
      <c r="W27" t="s">
        <v>45</v>
      </c>
      <c r="X27" s="22" t="s">
        <v>171</v>
      </c>
      <c r="Y27" t="s">
        <v>427</v>
      </c>
      <c r="Z27" t="s">
        <v>171</v>
      </c>
    </row>
    <row r="28" spans="1:26" x14ac:dyDescent="0.25">
      <c r="A28">
        <v>24</v>
      </c>
      <c r="B28" t="s">
        <v>240</v>
      </c>
      <c r="C28">
        <v>15</v>
      </c>
      <c r="D28" s="22"/>
      <c r="E28" s="22"/>
      <c r="F28" s="67" t="s">
        <v>390</v>
      </c>
      <c r="G28" s="22" t="s">
        <v>171</v>
      </c>
      <c r="H28" s="22"/>
      <c r="I28" s="22"/>
      <c r="J28" s="22"/>
      <c r="U28" t="s">
        <v>28</v>
      </c>
      <c r="V28" t="s">
        <v>37</v>
      </c>
      <c r="W28" t="s">
        <v>46</v>
      </c>
      <c r="X28" s="22" t="s">
        <v>171</v>
      </c>
      <c r="Y28" t="s">
        <v>428</v>
      </c>
      <c r="Z28" t="s">
        <v>171</v>
      </c>
    </row>
    <row r="29" spans="1:26" x14ac:dyDescent="0.25">
      <c r="A29">
        <v>25</v>
      </c>
      <c r="B29" t="s">
        <v>241</v>
      </c>
      <c r="C29">
        <v>16</v>
      </c>
      <c r="D29" s="22"/>
      <c r="E29" s="22"/>
      <c r="F29" s="67" t="s">
        <v>391</v>
      </c>
      <c r="G29" s="22" t="s">
        <v>171</v>
      </c>
      <c r="H29" s="22"/>
      <c r="I29" s="22"/>
      <c r="J29" s="22"/>
      <c r="U29" t="s">
        <v>28</v>
      </c>
      <c r="V29" t="s">
        <v>37</v>
      </c>
      <c r="W29" t="s">
        <v>47</v>
      </c>
      <c r="X29" s="22" t="s">
        <v>171</v>
      </c>
      <c r="Y29" t="s">
        <v>429</v>
      </c>
      <c r="Z29" t="s">
        <v>171</v>
      </c>
    </row>
    <row r="30" spans="1:26" x14ac:dyDescent="0.25">
      <c r="A30">
        <v>26</v>
      </c>
      <c r="B30" t="s">
        <v>242</v>
      </c>
      <c r="C30">
        <v>17</v>
      </c>
      <c r="D30" s="22"/>
      <c r="E30" s="22"/>
      <c r="F30" s="67" t="s">
        <v>144</v>
      </c>
      <c r="G30" s="22" t="s">
        <v>171</v>
      </c>
      <c r="H30" s="22"/>
      <c r="I30" s="22"/>
      <c r="J30" s="22"/>
      <c r="U30" t="s">
        <v>28</v>
      </c>
      <c r="V30" t="s">
        <v>37</v>
      </c>
      <c r="W30" t="s">
        <v>48</v>
      </c>
      <c r="X30" s="22" t="s">
        <v>171</v>
      </c>
      <c r="Y30" t="s">
        <v>430</v>
      </c>
      <c r="Z30" t="s">
        <v>171</v>
      </c>
    </row>
    <row r="31" spans="1:26" x14ac:dyDescent="0.25">
      <c r="A31">
        <v>27</v>
      </c>
      <c r="B31" t="s">
        <v>243</v>
      </c>
      <c r="C31">
        <v>18</v>
      </c>
      <c r="D31" s="22"/>
      <c r="E31" s="22"/>
      <c r="F31" s="67" t="s">
        <v>403</v>
      </c>
      <c r="G31" s="22" t="s">
        <v>171</v>
      </c>
      <c r="H31" s="22"/>
      <c r="I31" s="22"/>
      <c r="J31" s="22"/>
      <c r="U31" t="s">
        <v>28</v>
      </c>
      <c r="V31" t="s">
        <v>49</v>
      </c>
      <c r="W31" t="s">
        <v>50</v>
      </c>
      <c r="X31" s="22" t="s">
        <v>171</v>
      </c>
      <c r="Y31" t="s">
        <v>431</v>
      </c>
      <c r="Z31" t="s">
        <v>171</v>
      </c>
    </row>
    <row r="32" spans="1:26" x14ac:dyDescent="0.25">
      <c r="A32">
        <v>28</v>
      </c>
      <c r="B32" t="s">
        <v>244</v>
      </c>
      <c r="C32">
        <v>19</v>
      </c>
      <c r="D32" s="22"/>
      <c r="E32" s="22"/>
      <c r="G32" s="22"/>
      <c r="H32" s="22"/>
      <c r="I32" s="22"/>
      <c r="J32" s="22"/>
      <c r="U32" t="s">
        <v>28</v>
      </c>
      <c r="V32" t="s">
        <v>49</v>
      </c>
      <c r="W32" t="s">
        <v>51</v>
      </c>
      <c r="X32" s="22" t="s">
        <v>171</v>
      </c>
      <c r="Y32" t="s">
        <v>432</v>
      </c>
      <c r="Z32" t="s">
        <v>171</v>
      </c>
    </row>
    <row r="33" spans="1:26" x14ac:dyDescent="0.25">
      <c r="A33">
        <v>29</v>
      </c>
      <c r="B33" t="s">
        <v>245</v>
      </c>
      <c r="C33">
        <v>20</v>
      </c>
      <c r="D33" s="22"/>
      <c r="E33" s="22"/>
      <c r="G33" s="22"/>
      <c r="H33" s="22"/>
      <c r="I33" s="22"/>
      <c r="J33" s="22"/>
      <c r="U33" t="s">
        <v>28</v>
      </c>
      <c r="V33" t="s">
        <v>49</v>
      </c>
      <c r="W33" t="s">
        <v>52</v>
      </c>
      <c r="X33" s="22" t="s">
        <v>171</v>
      </c>
      <c r="Y33" t="s">
        <v>433</v>
      </c>
      <c r="Z33" t="s">
        <v>171</v>
      </c>
    </row>
    <row r="34" spans="1:26" x14ac:dyDescent="0.25">
      <c r="A34">
        <v>30</v>
      </c>
      <c r="B34" t="s">
        <v>246</v>
      </c>
      <c r="C34">
        <v>21</v>
      </c>
      <c r="D34" s="22"/>
      <c r="E34" s="22"/>
      <c r="G34" s="22"/>
      <c r="H34" s="22"/>
      <c r="I34" s="22"/>
      <c r="J34" s="22"/>
      <c r="U34" t="s">
        <v>28</v>
      </c>
      <c r="V34" t="s">
        <v>49</v>
      </c>
      <c r="W34" t="s">
        <v>53</v>
      </c>
      <c r="X34" s="22" t="s">
        <v>171</v>
      </c>
      <c r="Y34" t="s">
        <v>434</v>
      </c>
      <c r="Z34" t="s">
        <v>171</v>
      </c>
    </row>
    <row r="35" spans="1:26" x14ac:dyDescent="0.25">
      <c r="A35">
        <v>31</v>
      </c>
      <c r="B35" t="s">
        <v>247</v>
      </c>
      <c r="C35">
        <v>22</v>
      </c>
      <c r="D35" s="22"/>
      <c r="E35" s="22"/>
      <c r="G35" s="22"/>
      <c r="H35" s="22"/>
      <c r="I35" s="22"/>
      <c r="J35" s="22"/>
      <c r="U35" t="s">
        <v>28</v>
      </c>
      <c r="V35" t="s">
        <v>49</v>
      </c>
      <c r="W35" t="s">
        <v>54</v>
      </c>
      <c r="X35" s="22" t="s">
        <v>171</v>
      </c>
      <c r="Y35" t="s">
        <v>435</v>
      </c>
      <c r="Z35" t="s">
        <v>171</v>
      </c>
    </row>
    <row r="36" spans="1:26" x14ac:dyDescent="0.25">
      <c r="A36">
        <v>32</v>
      </c>
      <c r="B36" t="s">
        <v>248</v>
      </c>
      <c r="C36">
        <v>23</v>
      </c>
      <c r="D36" s="22"/>
      <c r="E36" s="22"/>
      <c r="G36" s="22"/>
      <c r="H36" s="22"/>
      <c r="I36" s="22"/>
      <c r="J36" s="22"/>
      <c r="U36" t="s">
        <v>28</v>
      </c>
      <c r="V36" t="s">
        <v>309</v>
      </c>
      <c r="W36" t="s">
        <v>55</v>
      </c>
      <c r="X36" s="22" t="s">
        <v>171</v>
      </c>
      <c r="Z36" t="s">
        <v>171</v>
      </c>
    </row>
    <row r="37" spans="1:26" x14ac:dyDescent="0.25">
      <c r="A37">
        <v>33</v>
      </c>
      <c r="B37" t="s">
        <v>249</v>
      </c>
      <c r="C37">
        <v>24</v>
      </c>
      <c r="D37" s="22"/>
      <c r="E37" s="22"/>
      <c r="G37" s="22"/>
      <c r="H37" s="22"/>
      <c r="I37" s="22"/>
      <c r="J37" s="22"/>
      <c r="U37" t="s">
        <v>28</v>
      </c>
      <c r="V37" t="s">
        <v>309</v>
      </c>
      <c r="W37" t="s">
        <v>56</v>
      </c>
      <c r="X37" s="22" t="s">
        <v>171</v>
      </c>
    </row>
    <row r="38" spans="1:26" x14ac:dyDescent="0.25">
      <c r="A38">
        <v>34</v>
      </c>
      <c r="B38" t="s">
        <v>250</v>
      </c>
      <c r="C38">
        <v>25</v>
      </c>
      <c r="D38" s="22"/>
      <c r="E38" s="22"/>
      <c r="G38" s="22"/>
      <c r="H38" s="22"/>
      <c r="I38" s="22"/>
      <c r="J38" s="22"/>
      <c r="U38" t="s">
        <v>28</v>
      </c>
      <c r="V38" t="s">
        <v>309</v>
      </c>
      <c r="W38" t="s">
        <v>300</v>
      </c>
      <c r="X38" s="22" t="s">
        <v>171</v>
      </c>
    </row>
    <row r="39" spans="1:26" x14ac:dyDescent="0.25">
      <c r="A39">
        <v>35</v>
      </c>
      <c r="B39" t="s">
        <v>251</v>
      </c>
      <c r="C39">
        <v>26</v>
      </c>
      <c r="D39" s="22"/>
      <c r="E39" s="22"/>
      <c r="G39" s="22"/>
      <c r="H39" s="22"/>
      <c r="I39" s="22"/>
      <c r="J39" s="22"/>
      <c r="U39" t="s">
        <v>28</v>
      </c>
      <c r="V39" t="s">
        <v>309</v>
      </c>
      <c r="W39" t="s">
        <v>299</v>
      </c>
      <c r="X39" s="22" t="s">
        <v>171</v>
      </c>
    </row>
    <row r="40" spans="1:26" x14ac:dyDescent="0.25">
      <c r="A40">
        <v>36</v>
      </c>
      <c r="B40" t="s">
        <v>252</v>
      </c>
      <c r="C40">
        <v>27</v>
      </c>
      <c r="D40" s="22"/>
      <c r="E40" s="22"/>
      <c r="G40" s="22"/>
      <c r="H40" s="22"/>
      <c r="I40" s="22"/>
      <c r="J40" s="22"/>
      <c r="U40" t="s">
        <v>28</v>
      </c>
      <c r="V40" t="s">
        <v>309</v>
      </c>
      <c r="W40" t="s">
        <v>57</v>
      </c>
      <c r="X40" s="22" t="s">
        <v>171</v>
      </c>
    </row>
    <row r="41" spans="1:26" x14ac:dyDescent="0.25">
      <c r="A41">
        <v>37</v>
      </c>
      <c r="B41" t="s">
        <v>253</v>
      </c>
      <c r="C41">
        <v>28</v>
      </c>
      <c r="D41" s="22"/>
      <c r="E41" s="22"/>
      <c r="G41" s="22"/>
      <c r="H41" s="22"/>
      <c r="I41" s="22"/>
      <c r="J41" s="22"/>
      <c r="U41" t="s">
        <v>28</v>
      </c>
      <c r="V41" t="s">
        <v>309</v>
      </c>
      <c r="W41" t="s">
        <v>58</v>
      </c>
      <c r="X41" s="22" t="s">
        <v>171</v>
      </c>
    </row>
    <row r="42" spans="1:26" x14ac:dyDescent="0.25">
      <c r="A42">
        <v>38</v>
      </c>
      <c r="B42" t="s">
        <v>254</v>
      </c>
      <c r="C42">
        <v>29</v>
      </c>
      <c r="D42" s="22"/>
      <c r="E42" s="22"/>
      <c r="G42" s="22"/>
      <c r="H42" s="22"/>
      <c r="I42" s="22"/>
      <c r="J42" s="22"/>
      <c r="U42" t="s">
        <v>79</v>
      </c>
      <c r="V42" t="s">
        <v>59</v>
      </c>
      <c r="W42" t="s">
        <v>60</v>
      </c>
      <c r="X42" s="22" t="s">
        <v>171</v>
      </c>
    </row>
    <row r="43" spans="1:26" x14ac:dyDescent="0.25">
      <c r="A43">
        <v>39</v>
      </c>
      <c r="B43" t="s">
        <v>255</v>
      </c>
      <c r="C43">
        <v>30</v>
      </c>
      <c r="D43" s="22"/>
      <c r="E43" s="22"/>
      <c r="G43" s="22"/>
      <c r="H43" s="22"/>
      <c r="I43" s="22"/>
      <c r="J43" s="22"/>
      <c r="U43" t="s">
        <v>79</v>
      </c>
      <c r="V43" t="s">
        <v>59</v>
      </c>
      <c r="W43" t="s">
        <v>61</v>
      </c>
      <c r="X43" s="22" t="s">
        <v>171</v>
      </c>
    </row>
    <row r="44" spans="1:26" x14ac:dyDescent="0.25">
      <c r="A44">
        <v>40</v>
      </c>
      <c r="B44" t="s">
        <v>256</v>
      </c>
      <c r="C44">
        <v>31</v>
      </c>
      <c r="D44" s="22"/>
      <c r="E44" s="22"/>
      <c r="G44" s="22"/>
      <c r="H44" s="22"/>
      <c r="I44" s="22"/>
      <c r="J44" s="22"/>
      <c r="U44" t="s">
        <v>79</v>
      </c>
      <c r="V44" t="s">
        <v>59</v>
      </c>
      <c r="W44" t="s">
        <v>62</v>
      </c>
      <c r="X44" s="22" t="s">
        <v>171</v>
      </c>
    </row>
    <row r="45" spans="1:26" x14ac:dyDescent="0.25">
      <c r="A45">
        <v>41</v>
      </c>
      <c r="B45" t="s">
        <v>257</v>
      </c>
      <c r="C45">
        <v>32</v>
      </c>
      <c r="D45" s="22"/>
      <c r="E45" s="22"/>
      <c r="G45" s="22"/>
      <c r="H45" s="22"/>
      <c r="I45" s="22"/>
      <c r="J45" s="22"/>
      <c r="U45" t="s">
        <v>79</v>
      </c>
      <c r="V45" t="s">
        <v>59</v>
      </c>
      <c r="W45" t="s">
        <v>63</v>
      </c>
      <c r="X45" s="22" t="s">
        <v>171</v>
      </c>
    </row>
    <row r="46" spans="1:26" x14ac:dyDescent="0.25">
      <c r="A46">
        <v>42</v>
      </c>
      <c r="B46" t="s">
        <v>258</v>
      </c>
      <c r="C46">
        <v>33</v>
      </c>
      <c r="D46" s="22"/>
      <c r="E46" s="22"/>
      <c r="G46" s="22"/>
      <c r="H46" s="22"/>
      <c r="I46" s="22"/>
      <c r="J46" s="22"/>
      <c r="U46" t="s">
        <v>79</v>
      </c>
      <c r="V46" t="s">
        <v>59</v>
      </c>
      <c r="W46" t="s">
        <v>64</v>
      </c>
      <c r="X46" s="22" t="s">
        <v>171</v>
      </c>
    </row>
    <row r="47" spans="1:26" x14ac:dyDescent="0.25">
      <c r="A47">
        <v>43</v>
      </c>
      <c r="B47" t="s">
        <v>259</v>
      </c>
      <c r="C47">
        <v>34</v>
      </c>
      <c r="D47" s="22"/>
      <c r="E47" s="22"/>
      <c r="G47" s="22"/>
      <c r="H47" s="22"/>
      <c r="I47" s="22"/>
      <c r="J47" s="22"/>
      <c r="U47" t="s">
        <v>79</v>
      </c>
      <c r="V47" t="s">
        <v>59</v>
      </c>
      <c r="W47" t="s">
        <v>65</v>
      </c>
      <c r="X47" s="22" t="s">
        <v>171</v>
      </c>
    </row>
    <row r="48" spans="1:26" x14ac:dyDescent="0.25">
      <c r="A48">
        <v>44</v>
      </c>
      <c r="B48" t="s">
        <v>260</v>
      </c>
      <c r="C48">
        <v>35</v>
      </c>
      <c r="D48" s="22"/>
      <c r="E48" s="22"/>
      <c r="G48" s="22"/>
      <c r="H48" s="22"/>
      <c r="I48" s="22"/>
      <c r="J48" s="22"/>
      <c r="U48" t="s">
        <v>79</v>
      </c>
      <c r="V48" t="s">
        <v>59</v>
      </c>
      <c r="W48" t="s">
        <v>66</v>
      </c>
      <c r="X48" s="22" t="s">
        <v>171</v>
      </c>
    </row>
    <row r="49" spans="1:24" x14ac:dyDescent="0.25">
      <c r="A49">
        <v>45</v>
      </c>
      <c r="B49" t="s">
        <v>261</v>
      </c>
      <c r="C49">
        <v>36</v>
      </c>
      <c r="D49" s="22"/>
      <c r="E49" s="22"/>
      <c r="G49" s="22"/>
      <c r="H49" s="22"/>
      <c r="I49" s="22"/>
      <c r="J49" s="22"/>
      <c r="U49" t="s">
        <v>79</v>
      </c>
      <c r="V49" t="s">
        <v>59</v>
      </c>
      <c r="W49" t="s">
        <v>67</v>
      </c>
      <c r="X49" s="22" t="s">
        <v>171</v>
      </c>
    </row>
    <row r="50" spans="1:24" x14ac:dyDescent="0.25">
      <c r="A50">
        <v>46</v>
      </c>
      <c r="B50" t="s">
        <v>262</v>
      </c>
      <c r="C50">
        <v>37</v>
      </c>
      <c r="D50" s="22"/>
      <c r="E50" s="22"/>
      <c r="G50" s="22"/>
      <c r="H50" s="22"/>
      <c r="I50" s="22"/>
      <c r="J50" s="22"/>
      <c r="U50" t="s">
        <v>79</v>
      </c>
      <c r="V50" t="s">
        <v>56</v>
      </c>
      <c r="W50" t="s">
        <v>68</v>
      </c>
      <c r="X50" s="22" t="s">
        <v>171</v>
      </c>
    </row>
    <row r="51" spans="1:24" x14ac:dyDescent="0.25">
      <c r="A51">
        <v>47</v>
      </c>
      <c r="B51" t="s">
        <v>263</v>
      </c>
      <c r="C51">
        <v>38</v>
      </c>
      <c r="D51" s="22"/>
      <c r="E51" s="22"/>
      <c r="G51" s="22"/>
      <c r="H51" s="22"/>
      <c r="I51" s="22"/>
      <c r="J51" s="22"/>
      <c r="U51" t="s">
        <v>79</v>
      </c>
      <c r="V51" t="s">
        <v>56</v>
      </c>
      <c r="W51" t="s">
        <v>69</v>
      </c>
      <c r="X51" s="22" t="s">
        <v>171</v>
      </c>
    </row>
    <row r="52" spans="1:24" x14ac:dyDescent="0.25">
      <c r="A52">
        <v>48</v>
      </c>
      <c r="B52" t="s">
        <v>291</v>
      </c>
      <c r="C52">
        <v>39</v>
      </c>
      <c r="D52" s="22"/>
      <c r="E52" s="22"/>
      <c r="G52" s="22"/>
      <c r="H52" s="22"/>
      <c r="I52" s="22"/>
      <c r="J52" s="22"/>
      <c r="U52" t="s">
        <v>79</v>
      </c>
      <c r="V52" t="s">
        <v>56</v>
      </c>
      <c r="W52" t="s">
        <v>70</v>
      </c>
      <c r="X52" s="22" t="s">
        <v>171</v>
      </c>
    </row>
    <row r="53" spans="1:24" x14ac:dyDescent="0.25">
      <c r="A53">
        <v>49</v>
      </c>
      <c r="B53" t="s">
        <v>264</v>
      </c>
      <c r="C53">
        <v>40</v>
      </c>
      <c r="D53" s="22"/>
      <c r="E53" s="22"/>
      <c r="G53" s="22"/>
      <c r="H53" s="22"/>
      <c r="I53" s="22"/>
      <c r="J53" s="22"/>
      <c r="U53" t="s">
        <v>79</v>
      </c>
      <c r="V53" t="s">
        <v>56</v>
      </c>
      <c r="W53" t="s">
        <v>71</v>
      </c>
      <c r="X53" s="22" t="s">
        <v>171</v>
      </c>
    </row>
    <row r="54" spans="1:24" x14ac:dyDescent="0.25">
      <c r="A54">
        <v>50</v>
      </c>
      <c r="B54" t="s">
        <v>265</v>
      </c>
      <c r="C54">
        <v>41</v>
      </c>
      <c r="D54" s="22"/>
      <c r="E54" s="22"/>
      <c r="G54" s="22"/>
      <c r="I54" s="22"/>
      <c r="J54" s="22"/>
      <c r="U54" t="s">
        <v>79</v>
      </c>
      <c r="V54" t="s">
        <v>72</v>
      </c>
      <c r="W54" t="s">
        <v>73</v>
      </c>
      <c r="X54" s="22" t="s">
        <v>171</v>
      </c>
    </row>
    <row r="55" spans="1:24" x14ac:dyDescent="0.25">
      <c r="A55">
        <v>51</v>
      </c>
      <c r="B55" t="s">
        <v>266</v>
      </c>
      <c r="C55">
        <v>42</v>
      </c>
      <c r="D55" s="22"/>
      <c r="E55" s="22"/>
      <c r="G55" s="22"/>
      <c r="I55" s="22"/>
      <c r="J55" s="22"/>
      <c r="U55" t="s">
        <v>79</v>
      </c>
      <c r="V55" t="s">
        <v>72</v>
      </c>
      <c r="W55" t="s">
        <v>74</v>
      </c>
      <c r="X55" s="22" t="s">
        <v>171</v>
      </c>
    </row>
    <row r="56" spans="1:24" x14ac:dyDescent="0.25">
      <c r="A56">
        <v>52</v>
      </c>
      <c r="B56" t="s">
        <v>267</v>
      </c>
      <c r="C56">
        <v>43</v>
      </c>
      <c r="D56" s="22"/>
      <c r="E56" s="22"/>
      <c r="G56" s="22"/>
      <c r="I56" s="22"/>
      <c r="J56" s="22"/>
      <c r="U56" t="s">
        <v>79</v>
      </c>
      <c r="V56" t="s">
        <v>72</v>
      </c>
      <c r="W56" t="s">
        <v>297</v>
      </c>
      <c r="X56" s="22" t="s">
        <v>171</v>
      </c>
    </row>
    <row r="57" spans="1:24" x14ac:dyDescent="0.25">
      <c r="A57">
        <v>53</v>
      </c>
      <c r="B57" t="s">
        <v>268</v>
      </c>
      <c r="C57">
        <v>44</v>
      </c>
      <c r="G57" s="22"/>
      <c r="U57" t="s">
        <v>79</v>
      </c>
      <c r="V57" t="s">
        <v>75</v>
      </c>
      <c r="W57" t="s">
        <v>75</v>
      </c>
      <c r="X57" s="22" t="s">
        <v>171</v>
      </c>
    </row>
    <row r="58" spans="1:24" x14ac:dyDescent="0.25">
      <c r="A58">
        <v>54</v>
      </c>
      <c r="B58" t="s">
        <v>269</v>
      </c>
      <c r="C58">
        <v>45</v>
      </c>
      <c r="G58" s="22"/>
      <c r="U58" t="s">
        <v>79</v>
      </c>
      <c r="V58" t="s">
        <v>75</v>
      </c>
      <c r="W58" t="s">
        <v>298</v>
      </c>
      <c r="X58" s="22" t="s">
        <v>171</v>
      </c>
    </row>
    <row r="59" spans="1:24" x14ac:dyDescent="0.25">
      <c r="A59">
        <v>55</v>
      </c>
      <c r="B59" t="s">
        <v>270</v>
      </c>
      <c r="C59">
        <v>46</v>
      </c>
    </row>
    <row r="60" spans="1:24" x14ac:dyDescent="0.25">
      <c r="A60">
        <v>56</v>
      </c>
      <c r="B60" t="s">
        <v>271</v>
      </c>
      <c r="C60">
        <v>47</v>
      </c>
    </row>
    <row r="61" spans="1:24" x14ac:dyDescent="0.25">
      <c r="A61">
        <v>57</v>
      </c>
      <c r="B61" t="s">
        <v>272</v>
      </c>
      <c r="C61">
        <v>48</v>
      </c>
    </row>
    <row r="62" spans="1:24" x14ac:dyDescent="0.25">
      <c r="A62">
        <v>58</v>
      </c>
      <c r="B62" t="s">
        <v>273</v>
      </c>
      <c r="C62">
        <v>49</v>
      </c>
    </row>
    <row r="63" spans="1:24" x14ac:dyDescent="0.25">
      <c r="A63">
        <v>59</v>
      </c>
      <c r="B63" t="s">
        <v>274</v>
      </c>
      <c r="C63">
        <v>50</v>
      </c>
    </row>
    <row r="64" spans="1:24" x14ac:dyDescent="0.25">
      <c r="A64">
        <v>60</v>
      </c>
      <c r="B64" t="s">
        <v>275</v>
      </c>
      <c r="C64">
        <v>51</v>
      </c>
    </row>
    <row r="65" spans="1:3" x14ac:dyDescent="0.25">
      <c r="A65">
        <v>61</v>
      </c>
      <c r="B65" t="s">
        <v>276</v>
      </c>
      <c r="C65">
        <v>52</v>
      </c>
    </row>
    <row r="66" spans="1:3" x14ac:dyDescent="0.25">
      <c r="A66">
        <v>62</v>
      </c>
      <c r="B66" t="s">
        <v>277</v>
      </c>
      <c r="C66">
        <v>53</v>
      </c>
    </row>
    <row r="67" spans="1:3" x14ac:dyDescent="0.25">
      <c r="A67">
        <v>63</v>
      </c>
      <c r="B67" t="s">
        <v>278</v>
      </c>
      <c r="C67">
        <v>54</v>
      </c>
    </row>
    <row r="68" spans="1:3" x14ac:dyDescent="0.25">
      <c r="A68">
        <v>64</v>
      </c>
      <c r="B68" t="s">
        <v>279</v>
      </c>
      <c r="C68">
        <v>55</v>
      </c>
    </row>
    <row r="69" spans="1:3" x14ac:dyDescent="0.25">
      <c r="A69">
        <v>65</v>
      </c>
      <c r="B69" t="s">
        <v>280</v>
      </c>
      <c r="C69">
        <v>56</v>
      </c>
    </row>
    <row r="70" spans="1:3" x14ac:dyDescent="0.25">
      <c r="A70">
        <v>66</v>
      </c>
      <c r="B70" t="s">
        <v>281</v>
      </c>
      <c r="C70">
        <v>57</v>
      </c>
    </row>
    <row r="71" spans="1:3" x14ac:dyDescent="0.25">
      <c r="A71">
        <v>67</v>
      </c>
      <c r="B71" t="s">
        <v>282</v>
      </c>
      <c r="C71">
        <v>58</v>
      </c>
    </row>
    <row r="72" spans="1:3" x14ac:dyDescent="0.25">
      <c r="A72">
        <v>68</v>
      </c>
      <c r="B72" t="s">
        <v>283</v>
      </c>
      <c r="C72">
        <v>59</v>
      </c>
    </row>
    <row r="73" spans="1:3" x14ac:dyDescent="0.25">
      <c r="A73">
        <v>69</v>
      </c>
      <c r="B73" t="s">
        <v>284</v>
      </c>
      <c r="C73">
        <v>60</v>
      </c>
    </row>
    <row r="74" spans="1:3" x14ac:dyDescent="0.25">
      <c r="A74">
        <v>70</v>
      </c>
      <c r="B74" t="s">
        <v>285</v>
      </c>
      <c r="C74">
        <v>61</v>
      </c>
    </row>
    <row r="75" spans="1:3" x14ac:dyDescent="0.25">
      <c r="A75">
        <v>71</v>
      </c>
      <c r="B75" t="s">
        <v>286</v>
      </c>
      <c r="C75">
        <v>62</v>
      </c>
    </row>
    <row r="76" spans="1:3" x14ac:dyDescent="0.25">
      <c r="A76">
        <v>72</v>
      </c>
      <c r="B76" t="s">
        <v>287</v>
      </c>
      <c r="C76">
        <v>63</v>
      </c>
    </row>
    <row r="77" spans="1:3" x14ac:dyDescent="0.25">
      <c r="A77">
        <v>73</v>
      </c>
      <c r="B77" t="s">
        <v>288</v>
      </c>
      <c r="C77">
        <v>64</v>
      </c>
    </row>
  </sheetData>
  <sortState ref="F4:F59">
    <sortCondition ref="F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W149"/>
  <sheetViews>
    <sheetView zoomScale="80" zoomScaleNormal="80" workbookViewId="0">
      <selection activeCell="K1" sqref="K1"/>
    </sheetView>
  </sheetViews>
  <sheetFormatPr baseColWidth="10" defaultRowHeight="15" x14ac:dyDescent="0.25"/>
  <cols>
    <col min="6" max="6" width="47.85546875" bestFit="1" customWidth="1"/>
    <col min="8" max="8" width="51.28515625" bestFit="1" customWidth="1"/>
    <col min="11" max="11" width="42" bestFit="1" customWidth="1"/>
    <col min="15" max="15" width="11.28515625" bestFit="1" customWidth="1"/>
    <col min="16" max="16" width="2.28515625" bestFit="1" customWidth="1"/>
    <col min="17" max="17" width="3.42578125" bestFit="1" customWidth="1"/>
    <col min="18" max="18" width="4.42578125" bestFit="1" customWidth="1"/>
  </cols>
  <sheetData>
    <row r="1" spans="1:23" x14ac:dyDescent="0.25">
      <c r="A1" t="s">
        <v>159</v>
      </c>
      <c r="F1" t="s">
        <v>159</v>
      </c>
      <c r="G1">
        <v>1</v>
      </c>
      <c r="H1" t="str">
        <f>"* " &amp; F1 &amp; " *"</f>
        <v>* Tema *</v>
      </c>
      <c r="K1" s="21" t="s">
        <v>292</v>
      </c>
      <c r="U1" t="s">
        <v>314</v>
      </c>
      <c r="V1" t="s">
        <v>315</v>
      </c>
      <c r="W1" t="str">
        <f>V1 &amp; "=" &amp; U1</f>
        <v xml:space="preserve"> txtCuotasYAporta.Text=.Cells(lngRenglonDatos + 1, lngColumnaAnio + cboPeriodo.ListIndex).Value </v>
      </c>
    </row>
    <row r="2" spans="1:23" x14ac:dyDescent="0.25">
      <c r="A2" t="s">
        <v>158</v>
      </c>
      <c r="F2" t="s">
        <v>158</v>
      </c>
      <c r="G2">
        <v>2</v>
      </c>
      <c r="H2" t="str">
        <f t="shared" ref="H2:H61" si="0">"* " &amp; F2 &amp; " *"</f>
        <v>* Información *</v>
      </c>
      <c r="K2" s="22" t="s">
        <v>84</v>
      </c>
      <c r="O2" t="s">
        <v>293</v>
      </c>
      <c r="P2">
        <v>2</v>
      </c>
      <c r="Q2">
        <v>65</v>
      </c>
      <c r="R2">
        <f>P2*Q2</f>
        <v>130</v>
      </c>
      <c r="U2" t="s">
        <v>316</v>
      </c>
      <c r="V2" t="s">
        <v>317</v>
      </c>
      <c r="W2" t="str">
        <f t="shared" ref="W2:W31" si="1">V2 &amp; "=" &amp; U2</f>
        <v xml:space="preserve"> txtContribucDeMejoras.Text=  .Cells(lngRenglonDatos + 2, lngColumnaAnio + cboPeriodo.ListIndex).Value </v>
      </c>
    </row>
    <row r="3" spans="1:23" x14ac:dyDescent="0.25">
      <c r="A3" t="s">
        <v>4</v>
      </c>
      <c r="F3" t="s">
        <v>4</v>
      </c>
      <c r="G3">
        <v>3</v>
      </c>
      <c r="H3" t="str">
        <f t="shared" si="0"/>
        <v>* Concepto *</v>
      </c>
      <c r="K3" s="22" t="s">
        <v>86</v>
      </c>
      <c r="O3" t="s">
        <v>295</v>
      </c>
      <c r="P3">
        <v>3</v>
      </c>
      <c r="Q3">
        <v>20</v>
      </c>
      <c r="R3">
        <f>P3*Q3</f>
        <v>60</v>
      </c>
      <c r="U3" t="s">
        <v>318</v>
      </c>
      <c r="V3" t="s">
        <v>319</v>
      </c>
      <c r="W3" t="str">
        <f t="shared" si="1"/>
        <v xml:space="preserve"> txtDerechos.Text=  .Cells(lngRenglonDatos + 3, lngColumnaAnio + cboPeriodo.ListIndex).Value </v>
      </c>
    </row>
    <row r="4" spans="1:23" x14ac:dyDescent="0.25">
      <c r="A4" t="s">
        <v>5</v>
      </c>
      <c r="F4" t="s">
        <v>5</v>
      </c>
      <c r="G4">
        <v>4</v>
      </c>
      <c r="H4" t="str">
        <f t="shared" si="0"/>
        <v>* Acreedor o Prestador de Servicio / Subconcepto *</v>
      </c>
      <c r="K4" s="22" t="s">
        <v>376</v>
      </c>
      <c r="O4" t="s">
        <v>294</v>
      </c>
      <c r="P4">
        <v>4</v>
      </c>
      <c r="Q4">
        <v>8</v>
      </c>
      <c r="R4">
        <f>P4*Q4</f>
        <v>32</v>
      </c>
      <c r="U4" t="s">
        <v>320</v>
      </c>
      <c r="V4" t="s">
        <v>321</v>
      </c>
      <c r="W4" t="str">
        <f t="shared" si="1"/>
        <v xml:space="preserve"> txtProductos.Text=  .Cells(lngRenglonDatos + 4, lngColumnaAnio + cboPeriodo.ListIndex).Value </v>
      </c>
    </row>
    <row r="5" spans="1:23" x14ac:dyDescent="0.25">
      <c r="A5" t="s">
        <v>80</v>
      </c>
      <c r="F5" t="s">
        <v>80</v>
      </c>
      <c r="G5">
        <v>5</v>
      </c>
      <c r="H5" t="str">
        <f t="shared" si="0"/>
        <v>* Clave de Registro ante la SHCP *</v>
      </c>
      <c r="K5" s="22" t="s">
        <v>87</v>
      </c>
      <c r="U5" t="s">
        <v>322</v>
      </c>
      <c r="V5" t="s">
        <v>323</v>
      </c>
      <c r="W5" t="str">
        <f t="shared" si="1"/>
        <v xml:space="preserve"> txtAprovecham.Text=  .Cells(lngRenglonDatos + 5, lngColumnaAnio + cboPeriodo.ListIndex).Value </v>
      </c>
    </row>
    <row r="6" spans="1:23" x14ac:dyDescent="0.25">
      <c r="A6" t="s">
        <v>6</v>
      </c>
      <c r="F6" t="s">
        <v>6</v>
      </c>
      <c r="G6">
        <v>6</v>
      </c>
      <c r="H6" t="str">
        <f t="shared" si="0"/>
        <v>* Fuente de Pago *</v>
      </c>
      <c r="K6" s="22" t="s">
        <v>88</v>
      </c>
      <c r="R6">
        <f>SUM(R2:R5)</f>
        <v>222</v>
      </c>
      <c r="U6" t="s">
        <v>324</v>
      </c>
      <c r="V6" t="s">
        <v>325</v>
      </c>
      <c r="W6" t="str">
        <f t="shared" si="1"/>
        <v xml:space="preserve"> txtIngresosPorVta.Text=  .Cells(lngRenglonDatos + 6, lngColumnaAnio + cboPeriodo.ListIndex).Value </v>
      </c>
    </row>
    <row r="7" spans="1:23" x14ac:dyDescent="0.25">
      <c r="A7" t="s">
        <v>164</v>
      </c>
      <c r="F7" t="s">
        <v>164</v>
      </c>
      <c r="G7">
        <v>7</v>
      </c>
      <c r="H7" t="str">
        <f t="shared" si="0"/>
        <v>* Fuente de Pago Alterna *</v>
      </c>
      <c r="K7" s="22" t="s">
        <v>91</v>
      </c>
      <c r="U7" t="s">
        <v>313</v>
      </c>
      <c r="W7" t="str">
        <f t="shared" si="1"/>
        <v xml:space="preserve">=  </v>
      </c>
    </row>
    <row r="8" spans="1:23" x14ac:dyDescent="0.25">
      <c r="A8" t="s">
        <v>78</v>
      </c>
      <c r="F8" t="s">
        <v>78</v>
      </c>
      <c r="G8">
        <v>8</v>
      </c>
      <c r="H8" t="str">
        <f t="shared" si="0"/>
        <v>* Deudor u Obligado *</v>
      </c>
      <c r="K8" s="22" t="s">
        <v>93</v>
      </c>
      <c r="U8" t="s">
        <v>326</v>
      </c>
      <c r="V8" t="s">
        <v>327</v>
      </c>
      <c r="W8" t="str">
        <f t="shared" si="1"/>
        <v xml:space="preserve"> txtFondoGral.Text=  .Cells(lngRenglonDatos + 7, lngColumnaAnio + cboPeriodo.ListIndex).Value </v>
      </c>
    </row>
    <row r="9" spans="1:23" x14ac:dyDescent="0.25">
      <c r="A9" t="s">
        <v>7</v>
      </c>
      <c r="F9" t="s">
        <v>7</v>
      </c>
      <c r="G9">
        <v>9</v>
      </c>
      <c r="H9" t="str">
        <f t="shared" si="0"/>
        <v>* Monto Contratado *</v>
      </c>
      <c r="K9" s="22" t="s">
        <v>95</v>
      </c>
      <c r="U9" t="s">
        <v>328</v>
      </c>
      <c r="V9" t="s">
        <v>329</v>
      </c>
      <c r="W9" t="str">
        <f t="shared" si="1"/>
        <v xml:space="preserve"> txtlFondoFomentoM.Text=  .Cells(lngRenglonDatos + 8, lngColumnaAnio + cboPeriodo.ListIndex).Value </v>
      </c>
    </row>
    <row r="10" spans="1:23" x14ac:dyDescent="0.25">
      <c r="A10" t="s">
        <v>8</v>
      </c>
      <c r="F10" t="s">
        <v>8</v>
      </c>
      <c r="G10">
        <v>10</v>
      </c>
      <c r="H10" t="str">
        <f t="shared" si="0"/>
        <v>* Unidad de Contrato *</v>
      </c>
      <c r="K10" s="22" t="s">
        <v>97</v>
      </c>
      <c r="U10" t="s">
        <v>330</v>
      </c>
      <c r="V10" t="s">
        <v>331</v>
      </c>
      <c r="W10" t="str">
        <f t="shared" si="1"/>
        <v xml:space="preserve"> txtFondoFiscRecauda.Text=  .Cells(lngRenglonDatos + 9, lngColumnaAnio + cboPeriodo.ListIndex).Value </v>
      </c>
    </row>
    <row r="11" spans="1:23" x14ac:dyDescent="0.25">
      <c r="A11" t="s">
        <v>76</v>
      </c>
      <c r="B11">
        <v>2016</v>
      </c>
      <c r="C11" t="s">
        <v>14</v>
      </c>
      <c r="D11" t="str">
        <f>A11 &amp; " " &amp; B11 &amp; " " &amp; C11</f>
        <v>Saldo / Monto Devengado 2016 1T</v>
      </c>
      <c r="F11" t="s">
        <v>180</v>
      </c>
      <c r="G11">
        <v>11</v>
      </c>
      <c r="H11" t="str">
        <f t="shared" si="0"/>
        <v>* Saldo / Monto Devengado 2016 1T *</v>
      </c>
      <c r="K11" s="22" t="s">
        <v>99</v>
      </c>
      <c r="U11" t="s">
        <v>332</v>
      </c>
      <c r="V11" t="s">
        <v>333</v>
      </c>
      <c r="W11" t="str">
        <f t="shared" si="1"/>
        <v xml:space="preserve"> txtFondoCompensa.Text=  .Cells(lngRenglonDatos + 10, lngColumnaAnio + cboPeriodo.ListIndex).Value </v>
      </c>
    </row>
    <row r="12" spans="1:23" x14ac:dyDescent="0.25">
      <c r="A12" t="s">
        <v>76</v>
      </c>
      <c r="B12">
        <v>2016</v>
      </c>
      <c r="C12" t="s">
        <v>15</v>
      </c>
      <c r="D12" t="str">
        <f t="shared" ref="D12:D60" si="2">A12 &amp; " " &amp; B12 &amp; " " &amp; C12</f>
        <v>Saldo / Monto Devengado 2016 2T</v>
      </c>
      <c r="F12" t="s">
        <v>181</v>
      </c>
      <c r="G12">
        <v>12</v>
      </c>
      <c r="H12" t="str">
        <f t="shared" si="0"/>
        <v>* Saldo / Monto Devengado 2016 2T *</v>
      </c>
      <c r="K12" s="22" t="s">
        <v>101</v>
      </c>
      <c r="U12" t="s">
        <v>334</v>
      </c>
      <c r="V12" t="s">
        <v>335</v>
      </c>
      <c r="W12" t="str">
        <f t="shared" si="1"/>
        <v xml:space="preserve"> txtlFondoExtracHidro.Text=  .Cells(lngRenglonDatos + 11, lngColumnaAnio + cboPeriodo.ListIndex).Value </v>
      </c>
    </row>
    <row r="13" spans="1:23" x14ac:dyDescent="0.25">
      <c r="A13" t="s">
        <v>76</v>
      </c>
      <c r="B13">
        <v>2016</v>
      </c>
      <c r="C13" t="s">
        <v>16</v>
      </c>
      <c r="D13" t="str">
        <f t="shared" si="2"/>
        <v>Saldo / Monto Devengado 2016 3T</v>
      </c>
      <c r="F13" t="s">
        <v>182</v>
      </c>
      <c r="G13">
        <v>13</v>
      </c>
      <c r="H13" t="str">
        <f t="shared" si="0"/>
        <v>* Saldo / Monto Devengado 2016 3T *</v>
      </c>
      <c r="K13" s="22" t="s">
        <v>103</v>
      </c>
      <c r="U13" t="s">
        <v>336</v>
      </c>
      <c r="V13" t="s">
        <v>337</v>
      </c>
      <c r="W13" t="str">
        <f t="shared" si="1"/>
        <v xml:space="preserve"> txtImpuestoEspProdServ.Text=  .Cells(lngRenglonDatos + 12, lngColumnaAnio + cboPeriodo.ListIndex).Value </v>
      </c>
    </row>
    <row r="14" spans="1:23" x14ac:dyDescent="0.25">
      <c r="A14" t="s">
        <v>76</v>
      </c>
      <c r="B14">
        <v>2016</v>
      </c>
      <c r="C14" t="s">
        <v>17</v>
      </c>
      <c r="D14" t="str">
        <f t="shared" si="2"/>
        <v>Saldo / Monto Devengado 2016 4T</v>
      </c>
      <c r="F14" t="s">
        <v>183</v>
      </c>
      <c r="G14">
        <v>14</v>
      </c>
      <c r="H14" t="str">
        <f t="shared" si="0"/>
        <v>* Saldo / Monto Devengado 2016 4T *</v>
      </c>
      <c r="K14" s="22" t="s">
        <v>104</v>
      </c>
      <c r="U14" t="s">
        <v>338</v>
      </c>
      <c r="V14" t="s">
        <v>339</v>
      </c>
      <c r="W14" t="str">
        <f t="shared" si="1"/>
        <v xml:space="preserve"> txt0136Recauda.Text=  .Cells(lngRenglonDatos + 13, lngColumnaAnio + cboPeriodo.ListIndex).Value </v>
      </c>
    </row>
    <row r="15" spans="1:23" x14ac:dyDescent="0.25">
      <c r="A15" t="s">
        <v>76</v>
      </c>
      <c r="B15">
        <v>2016</v>
      </c>
      <c r="C15" t="s">
        <v>168</v>
      </c>
      <c r="D15" t="str">
        <f t="shared" si="2"/>
        <v>Saldo / Monto Devengado 2016 CP</v>
      </c>
      <c r="F15" t="s">
        <v>184</v>
      </c>
      <c r="G15">
        <v>15</v>
      </c>
      <c r="H15" t="str">
        <f t="shared" si="0"/>
        <v>* Saldo / Monto Devengado 2016 CP *</v>
      </c>
      <c r="K15" s="22" t="s">
        <v>106</v>
      </c>
      <c r="U15" t="s">
        <v>340</v>
      </c>
      <c r="V15" t="s">
        <v>341</v>
      </c>
      <c r="W15" t="str">
        <f t="shared" si="1"/>
        <v xml:space="preserve"> txt317SobreExtrPetroleo.Text=  .Cells(lngRenglonDatos + 14, lngColumnaAnio + cboPeriodo.ListIndex).Value </v>
      </c>
    </row>
    <row r="16" spans="1:23" x14ac:dyDescent="0.25">
      <c r="A16" t="s">
        <v>9</v>
      </c>
      <c r="B16">
        <v>2016</v>
      </c>
      <c r="C16" t="s">
        <v>14</v>
      </c>
      <c r="D16" t="str">
        <f t="shared" si="2"/>
        <v>Amortizaciones / Pago de Inversión 2016 1T</v>
      </c>
      <c r="F16" t="s">
        <v>185</v>
      </c>
      <c r="G16">
        <v>16</v>
      </c>
      <c r="H16" t="str">
        <f t="shared" si="0"/>
        <v>* Amortizaciones / Pago de Inversión 2016 1T *</v>
      </c>
      <c r="K16" s="22" t="s">
        <v>108</v>
      </c>
      <c r="U16" t="s">
        <v>342</v>
      </c>
      <c r="V16" t="s">
        <v>343</v>
      </c>
      <c r="W16" t="str">
        <f t="shared" si="1"/>
        <v xml:space="preserve"> txtGasolinaDisel.Text=  .Cells(lngRenglonDatos + 15, lngColumnaAnio + cboPeriodo.ListIndex).Value </v>
      </c>
    </row>
    <row r="17" spans="1:23" x14ac:dyDescent="0.25">
      <c r="A17" t="s">
        <v>9</v>
      </c>
      <c r="B17">
        <v>2016</v>
      </c>
      <c r="C17" t="s">
        <v>15</v>
      </c>
      <c r="D17" t="str">
        <f t="shared" si="2"/>
        <v>Amortizaciones / Pago de Inversión 2016 2T</v>
      </c>
      <c r="F17" t="s">
        <v>186</v>
      </c>
      <c r="G17">
        <v>17</v>
      </c>
      <c r="H17" t="str">
        <f t="shared" si="0"/>
        <v>* Amortizaciones / Pago de Inversión 2016 2T *</v>
      </c>
      <c r="K17" s="22" t="s">
        <v>110</v>
      </c>
      <c r="U17" t="s">
        <v>344</v>
      </c>
      <c r="V17" t="s">
        <v>345</v>
      </c>
      <c r="W17" t="str">
        <f t="shared" si="1"/>
        <v xml:space="preserve"> txtFondoISR.Text=  .Cells(lngRenglonDatos + 16, lngColumnaAnio + cboPeriodo.ListIndex).Value </v>
      </c>
    </row>
    <row r="18" spans="1:23" x14ac:dyDescent="0.25">
      <c r="A18" t="s">
        <v>9</v>
      </c>
      <c r="B18">
        <v>2016</v>
      </c>
      <c r="C18" t="s">
        <v>16</v>
      </c>
      <c r="D18" t="str">
        <f t="shared" si="2"/>
        <v>Amortizaciones / Pago de Inversión 2016 3T</v>
      </c>
      <c r="F18" t="s">
        <v>187</v>
      </c>
      <c r="G18">
        <v>18</v>
      </c>
      <c r="H18" t="str">
        <f t="shared" si="0"/>
        <v>* Amortizaciones / Pago de Inversión 2016 3T *</v>
      </c>
      <c r="K18" s="22" t="s">
        <v>111</v>
      </c>
      <c r="U18" t="s">
        <v>346</v>
      </c>
      <c r="V18" t="s">
        <v>347</v>
      </c>
      <c r="W18" t="str">
        <f t="shared" si="1"/>
        <v xml:space="preserve"> txtFondoEstabilizaIngr.Text=  .Cells(lngRenglonDatos + 17, lngColumnaAnio + cboPeriodo.ListIndex).Value </v>
      </c>
    </row>
    <row r="19" spans="1:23" x14ac:dyDescent="0.25">
      <c r="A19" t="s">
        <v>9</v>
      </c>
      <c r="B19">
        <v>2016</v>
      </c>
      <c r="C19" t="s">
        <v>17</v>
      </c>
      <c r="D19" t="str">
        <f t="shared" si="2"/>
        <v>Amortizaciones / Pago de Inversión 2016 4T</v>
      </c>
      <c r="F19" t="s">
        <v>188</v>
      </c>
      <c r="G19">
        <v>19</v>
      </c>
      <c r="H19" t="str">
        <f t="shared" si="0"/>
        <v>* Amortizaciones / Pago de Inversión 2016 4T *</v>
      </c>
      <c r="K19" s="22" t="s">
        <v>19</v>
      </c>
      <c r="U19" t="s">
        <v>313</v>
      </c>
      <c r="W19" t="str">
        <f t="shared" si="1"/>
        <v xml:space="preserve">=  </v>
      </c>
    </row>
    <row r="20" spans="1:23" x14ac:dyDescent="0.25">
      <c r="A20" t="s">
        <v>9</v>
      </c>
      <c r="B20">
        <v>2016</v>
      </c>
      <c r="C20" t="s">
        <v>168</v>
      </c>
      <c r="D20" t="str">
        <f t="shared" si="2"/>
        <v>Amortizaciones / Pago de Inversión 2016 CP</v>
      </c>
      <c r="F20" t="s">
        <v>189</v>
      </c>
      <c r="G20">
        <v>20</v>
      </c>
      <c r="H20" t="str">
        <f t="shared" si="0"/>
        <v>* Amortizaciones / Pago de Inversión 2016 CP *</v>
      </c>
      <c r="K20" s="22" t="s">
        <v>112</v>
      </c>
      <c r="U20" t="s">
        <v>348</v>
      </c>
      <c r="V20" t="s">
        <v>349</v>
      </c>
      <c r="W20" t="str">
        <f t="shared" si="1"/>
        <v xml:space="preserve"> txtTenenciaVehi.Text=  .Cells(lngRenglonDatos + 18, lngColumnaAnio + cboPeriodo.ListIndex).Value </v>
      </c>
    </row>
    <row r="21" spans="1:23" x14ac:dyDescent="0.25">
      <c r="A21" t="s">
        <v>10</v>
      </c>
      <c r="B21">
        <v>2016</v>
      </c>
      <c r="C21" t="s">
        <v>14</v>
      </c>
      <c r="D21" t="str">
        <f t="shared" si="2"/>
        <v>Intereses 2016 1T</v>
      </c>
      <c r="F21" t="s">
        <v>190</v>
      </c>
      <c r="G21">
        <v>21</v>
      </c>
      <c r="H21" t="str">
        <f t="shared" si="0"/>
        <v>* Intereses 2016 1T *</v>
      </c>
      <c r="K21" s="22" t="s">
        <v>113</v>
      </c>
      <c r="U21" t="s">
        <v>350</v>
      </c>
      <c r="V21" t="s">
        <v>351</v>
      </c>
      <c r="W21" t="str">
        <f t="shared" si="1"/>
        <v xml:space="preserve"> txtFondoISAN.Text=  .Cells(lngRenglonDatos + 19, lngColumnaAnio + cboPeriodo.ListIndex).Value </v>
      </c>
    </row>
    <row r="22" spans="1:23" x14ac:dyDescent="0.25">
      <c r="A22" t="s">
        <v>10</v>
      </c>
      <c r="B22">
        <v>2016</v>
      </c>
      <c r="C22" t="s">
        <v>15</v>
      </c>
      <c r="D22" t="str">
        <f t="shared" si="2"/>
        <v>Intereses 2016 2T</v>
      </c>
      <c r="F22" t="s">
        <v>191</v>
      </c>
      <c r="G22">
        <v>22</v>
      </c>
      <c r="H22" t="str">
        <f t="shared" si="0"/>
        <v>* Intereses 2016 2T *</v>
      </c>
      <c r="K22" s="22" t="s">
        <v>114</v>
      </c>
      <c r="U22" t="s">
        <v>352</v>
      </c>
      <c r="V22" t="s">
        <v>353</v>
      </c>
      <c r="W22" t="str">
        <f t="shared" si="1"/>
        <v xml:space="preserve"> txtImpuestoAutosNvos.Text=  .Cells(lngRenglonDatos + 20, lngColumnaAnio + cboPeriodo.ListIndex).Value </v>
      </c>
    </row>
    <row r="23" spans="1:23" x14ac:dyDescent="0.25">
      <c r="A23" t="s">
        <v>10</v>
      </c>
      <c r="B23">
        <v>2016</v>
      </c>
      <c r="C23" t="s">
        <v>16</v>
      </c>
      <c r="D23" t="str">
        <f t="shared" si="2"/>
        <v>Intereses 2016 3T</v>
      </c>
      <c r="F23" t="s">
        <v>192</v>
      </c>
      <c r="G23">
        <v>23</v>
      </c>
      <c r="H23" t="str">
        <f t="shared" si="0"/>
        <v>* Intereses 2016 3T *</v>
      </c>
      <c r="K23" s="22" t="s">
        <v>115</v>
      </c>
      <c r="U23" t="s">
        <v>354</v>
      </c>
      <c r="V23" t="s">
        <v>355</v>
      </c>
      <c r="W23" t="str">
        <f t="shared" si="1"/>
        <v xml:space="preserve"> txtFondoCompensaRepecos.Text=  .Cells(lngRenglonDatos + 21, lngColumnaAnio + cboPeriodo.ListIndex).Value </v>
      </c>
    </row>
    <row r="24" spans="1:23" x14ac:dyDescent="0.25">
      <c r="A24" t="s">
        <v>10</v>
      </c>
      <c r="B24">
        <v>2016</v>
      </c>
      <c r="C24" t="s">
        <v>17</v>
      </c>
      <c r="D24" t="str">
        <f t="shared" si="2"/>
        <v>Intereses 2016 4T</v>
      </c>
      <c r="F24" t="s">
        <v>193</v>
      </c>
      <c r="G24">
        <v>24</v>
      </c>
      <c r="H24" t="str">
        <f t="shared" si="0"/>
        <v>* Intereses 2016 4T *</v>
      </c>
      <c r="K24" s="22" t="s">
        <v>116</v>
      </c>
      <c r="U24" t="s">
        <v>356</v>
      </c>
      <c r="V24" t="s">
        <v>357</v>
      </c>
      <c r="W24" t="str">
        <f t="shared" si="1"/>
        <v xml:space="preserve"> txtIncentivosEco.Text=  .Cells(lngRenglonDatos + 22, lngColumnaAnio + cboPeriodo.ListIndex).Value </v>
      </c>
    </row>
    <row r="25" spans="1:23" x14ac:dyDescent="0.25">
      <c r="A25" t="s">
        <v>10</v>
      </c>
      <c r="B25">
        <v>2016</v>
      </c>
      <c r="C25" t="s">
        <v>168</v>
      </c>
      <c r="D25" t="str">
        <f t="shared" si="2"/>
        <v>Intereses 2016 CP</v>
      </c>
      <c r="F25" t="s">
        <v>194</v>
      </c>
      <c r="G25">
        <v>25</v>
      </c>
      <c r="H25" t="str">
        <f t="shared" si="0"/>
        <v>* Intereses 2016 CP *</v>
      </c>
      <c r="K25" s="22" t="s">
        <v>117</v>
      </c>
      <c r="U25" t="s">
        <v>313</v>
      </c>
      <c r="W25" t="str">
        <f t="shared" si="1"/>
        <v xml:space="preserve">=  </v>
      </c>
    </row>
    <row r="26" spans="1:23" x14ac:dyDescent="0.25">
      <c r="A26" t="s">
        <v>11</v>
      </c>
      <c r="B26">
        <v>2016</v>
      </c>
      <c r="C26" t="s">
        <v>14</v>
      </c>
      <c r="D26" t="str">
        <f t="shared" si="2"/>
        <v>Comisiones 2016 1T</v>
      </c>
      <c r="F26" t="s">
        <v>195</v>
      </c>
      <c r="G26">
        <v>26</v>
      </c>
      <c r="H26" t="str">
        <f t="shared" si="0"/>
        <v>* Comisiones 2016 1T *</v>
      </c>
      <c r="K26" s="22" t="s">
        <v>118</v>
      </c>
      <c r="U26" t="s">
        <v>358</v>
      </c>
      <c r="V26" t="s">
        <v>359</v>
      </c>
      <c r="W26" t="str">
        <f t="shared" si="1"/>
        <v xml:space="preserve"> txtTransferencias.Text=  .Cells(lngRenglonDatos + 23, lngColumnaAnio + cboPeriodo.ListIndex).Value </v>
      </c>
    </row>
    <row r="27" spans="1:23" x14ac:dyDescent="0.25">
      <c r="A27" t="s">
        <v>11</v>
      </c>
      <c r="B27">
        <v>2016</v>
      </c>
      <c r="C27" t="s">
        <v>15</v>
      </c>
      <c r="D27" t="str">
        <f t="shared" si="2"/>
        <v>Comisiones 2016 2T</v>
      </c>
      <c r="F27" t="s">
        <v>196</v>
      </c>
      <c r="G27">
        <v>27</v>
      </c>
      <c r="H27" t="str">
        <f t="shared" si="0"/>
        <v>* Comisiones 2016 2T *</v>
      </c>
      <c r="K27" s="22" t="s">
        <v>119</v>
      </c>
      <c r="U27" t="s">
        <v>360</v>
      </c>
      <c r="V27" t="s">
        <v>361</v>
      </c>
      <c r="W27" t="str">
        <f t="shared" si="1"/>
        <v xml:space="preserve"> txtConvenios.Text=  .Cells(lngRenglonDatos + 24, lngColumnaAnio + cboPeriodo.ListIndex).Value </v>
      </c>
    </row>
    <row r="28" spans="1:23" x14ac:dyDescent="0.25">
      <c r="A28" t="s">
        <v>11</v>
      </c>
      <c r="B28">
        <v>2016</v>
      </c>
      <c r="C28" t="s">
        <v>16</v>
      </c>
      <c r="D28" t="str">
        <f t="shared" si="2"/>
        <v>Comisiones 2016 3T</v>
      </c>
      <c r="F28" t="s">
        <v>197</v>
      </c>
      <c r="G28">
        <v>28</v>
      </c>
      <c r="H28" t="str">
        <f t="shared" si="0"/>
        <v>* Comisiones 2016 3T *</v>
      </c>
      <c r="K28" s="22" t="s">
        <v>120</v>
      </c>
      <c r="U28" t="s">
        <v>362</v>
      </c>
      <c r="V28" t="s">
        <v>363</v>
      </c>
      <c r="W28" t="str">
        <f t="shared" si="1"/>
        <v xml:space="preserve"> txtParticipaIngresosL.Text=  .Cells(lngRenglonDatos + 25, lngColumnaAnio + cboPeriodo.ListIndex).Value </v>
      </c>
    </row>
    <row r="29" spans="1:23" x14ac:dyDescent="0.25">
      <c r="A29" t="s">
        <v>11</v>
      </c>
      <c r="B29">
        <v>2016</v>
      </c>
      <c r="C29" t="s">
        <v>17</v>
      </c>
      <c r="D29" t="str">
        <f t="shared" si="2"/>
        <v>Comisiones 2016 4T</v>
      </c>
      <c r="F29" t="s">
        <v>198</v>
      </c>
      <c r="G29">
        <v>29</v>
      </c>
      <c r="H29" t="str">
        <f t="shared" si="0"/>
        <v>* Comisiones 2016 4T *</v>
      </c>
      <c r="K29" s="22" t="s">
        <v>121</v>
      </c>
      <c r="U29" t="s">
        <v>364</v>
      </c>
      <c r="V29" t="s">
        <v>365</v>
      </c>
      <c r="W29" t="str">
        <f t="shared" si="1"/>
        <v xml:space="preserve"> txtOtrosIngresosLDisp.Text=  .Cells(lngRenglonDatos + 26, lngColumnaAnio + cboPeriodo.ListIndex).Value </v>
      </c>
    </row>
    <row r="30" spans="1:23" x14ac:dyDescent="0.25">
      <c r="A30" t="s">
        <v>11</v>
      </c>
      <c r="B30">
        <v>2016</v>
      </c>
      <c r="C30" t="s">
        <v>168</v>
      </c>
      <c r="D30" t="str">
        <f t="shared" si="2"/>
        <v>Comisiones 2016 CP</v>
      </c>
      <c r="F30" t="s">
        <v>199</v>
      </c>
      <c r="G30">
        <v>30</v>
      </c>
      <c r="H30" t="str">
        <f t="shared" si="0"/>
        <v>* Comisiones 2016 CP *</v>
      </c>
      <c r="K30" s="22" t="s">
        <v>122</v>
      </c>
      <c r="U30" t="s">
        <v>366</v>
      </c>
      <c r="V30" t="s">
        <v>367</v>
      </c>
      <c r="W30" t="str">
        <f t="shared" si="1"/>
        <v xml:space="preserve"> txtAjusteParticip.Text=  .Cells(lngRenglonDatos + 27, lngColumnaAnio + cboPeriodo.ListIndex).Value </v>
      </c>
    </row>
    <row r="31" spans="1:23" x14ac:dyDescent="0.25">
      <c r="A31" t="s">
        <v>12</v>
      </c>
      <c r="B31">
        <v>2016</v>
      </c>
      <c r="C31" t="s">
        <v>14</v>
      </c>
      <c r="D31" t="str">
        <f t="shared" si="2"/>
        <v>Otros Gastos 2016 1T</v>
      </c>
      <c r="F31" t="s">
        <v>200</v>
      </c>
      <c r="G31">
        <v>31</v>
      </c>
      <c r="H31" t="str">
        <f t="shared" si="0"/>
        <v>* Otros Gastos 2016 1T *</v>
      </c>
      <c r="K31" s="22" t="s">
        <v>123</v>
      </c>
      <c r="U31" t="s">
        <v>368</v>
      </c>
      <c r="V31" t="s">
        <v>369</v>
      </c>
      <c r="W31" t="str">
        <f t="shared" si="1"/>
        <v xml:space="preserve"> txtAjusteIngresosV.Text=  .Cells(lngRenglonDatos + 28, lngColumnaAnio + cboPeriodo.ListIndex).Value </v>
      </c>
    </row>
    <row r="32" spans="1:23" x14ac:dyDescent="0.25">
      <c r="A32" t="s">
        <v>12</v>
      </c>
      <c r="B32">
        <v>2016</v>
      </c>
      <c r="C32" t="s">
        <v>15</v>
      </c>
      <c r="D32" t="str">
        <f t="shared" si="2"/>
        <v>Otros Gastos 2016 2T</v>
      </c>
      <c r="F32" t="s">
        <v>201</v>
      </c>
      <c r="G32">
        <v>32</v>
      </c>
      <c r="H32" t="str">
        <f t="shared" si="0"/>
        <v>* Otros Gastos 2016 2T *</v>
      </c>
      <c r="K32" s="22" t="s">
        <v>124</v>
      </c>
    </row>
    <row r="33" spans="1:11" x14ac:dyDescent="0.25">
      <c r="A33" t="s">
        <v>12</v>
      </c>
      <c r="B33">
        <v>2016</v>
      </c>
      <c r="C33" t="s">
        <v>16</v>
      </c>
      <c r="D33" t="str">
        <f t="shared" si="2"/>
        <v>Otros Gastos 2016 3T</v>
      </c>
      <c r="F33" t="s">
        <v>202</v>
      </c>
      <c r="G33">
        <v>33</v>
      </c>
      <c r="H33" t="str">
        <f t="shared" si="0"/>
        <v>* Otros Gastos 2016 3T *</v>
      </c>
      <c r="K33" s="22" t="s">
        <v>125</v>
      </c>
    </row>
    <row r="34" spans="1:11" x14ac:dyDescent="0.25">
      <c r="A34" t="s">
        <v>12</v>
      </c>
      <c r="B34">
        <v>2016</v>
      </c>
      <c r="C34" t="s">
        <v>17</v>
      </c>
      <c r="D34" t="str">
        <f t="shared" si="2"/>
        <v>Otros Gastos 2016 4T</v>
      </c>
      <c r="F34" t="s">
        <v>203</v>
      </c>
      <c r="G34">
        <v>34</v>
      </c>
      <c r="H34" t="str">
        <f t="shared" si="0"/>
        <v>* Otros Gastos 2016 4T *</v>
      </c>
      <c r="K34" s="22" t="s">
        <v>126</v>
      </c>
    </row>
    <row r="35" spans="1:11" x14ac:dyDescent="0.25">
      <c r="A35" t="s">
        <v>12</v>
      </c>
      <c r="B35">
        <v>2016</v>
      </c>
      <c r="C35" t="s">
        <v>168</v>
      </c>
      <c r="D35" t="str">
        <f t="shared" si="2"/>
        <v>Otros Gastos 2016 CP</v>
      </c>
      <c r="F35" t="s">
        <v>204</v>
      </c>
      <c r="G35">
        <v>35</v>
      </c>
      <c r="H35" t="str">
        <f t="shared" si="0"/>
        <v>* Otros Gastos 2016 CP *</v>
      </c>
      <c r="K35" s="22" t="s">
        <v>127</v>
      </c>
    </row>
    <row r="36" spans="1:11" x14ac:dyDescent="0.25">
      <c r="A36" t="s">
        <v>76</v>
      </c>
      <c r="B36">
        <v>2017</v>
      </c>
      <c r="C36" t="s">
        <v>14</v>
      </c>
      <c r="D36" t="str">
        <f t="shared" si="2"/>
        <v>Saldo / Monto Devengado 2017 1T</v>
      </c>
      <c r="F36" t="s">
        <v>205</v>
      </c>
      <c r="G36">
        <v>36</v>
      </c>
      <c r="H36" t="str">
        <f t="shared" si="0"/>
        <v>* Saldo / Monto Devengado 2017 1T *</v>
      </c>
      <c r="K36" s="22" t="s">
        <v>128</v>
      </c>
    </row>
    <row r="37" spans="1:11" x14ac:dyDescent="0.25">
      <c r="A37" t="s">
        <v>76</v>
      </c>
      <c r="B37">
        <v>2017</v>
      </c>
      <c r="C37" t="s">
        <v>15</v>
      </c>
      <c r="D37" t="str">
        <f t="shared" si="2"/>
        <v>Saldo / Monto Devengado 2017 2T</v>
      </c>
      <c r="F37" t="s">
        <v>206</v>
      </c>
      <c r="G37">
        <v>37</v>
      </c>
      <c r="H37" t="str">
        <f t="shared" si="0"/>
        <v>* Saldo / Monto Devengado 2017 2T *</v>
      </c>
      <c r="K37" s="22" t="s">
        <v>129</v>
      </c>
    </row>
    <row r="38" spans="1:11" x14ac:dyDescent="0.25">
      <c r="A38" t="s">
        <v>76</v>
      </c>
      <c r="B38">
        <v>2017</v>
      </c>
      <c r="C38" t="s">
        <v>16</v>
      </c>
      <c r="D38" t="str">
        <f t="shared" si="2"/>
        <v>Saldo / Monto Devengado 2017 3T</v>
      </c>
      <c r="F38" t="s">
        <v>207</v>
      </c>
      <c r="G38">
        <v>38</v>
      </c>
      <c r="H38" t="str">
        <f t="shared" si="0"/>
        <v>* Saldo / Monto Devengado 2017 3T *</v>
      </c>
      <c r="K38" s="22" t="s">
        <v>130</v>
      </c>
    </row>
    <row r="39" spans="1:11" x14ac:dyDescent="0.25">
      <c r="A39" t="s">
        <v>76</v>
      </c>
      <c r="B39">
        <v>2017</v>
      </c>
      <c r="C39" t="s">
        <v>17</v>
      </c>
      <c r="D39" t="str">
        <f t="shared" si="2"/>
        <v>Saldo / Monto Devengado 2017 4T</v>
      </c>
      <c r="F39" t="s">
        <v>208</v>
      </c>
      <c r="G39">
        <v>39</v>
      </c>
      <c r="H39" t="str">
        <f t="shared" si="0"/>
        <v>* Saldo / Monto Devengado 2017 4T *</v>
      </c>
      <c r="K39" s="22" t="s">
        <v>131</v>
      </c>
    </row>
    <row r="40" spans="1:11" x14ac:dyDescent="0.25">
      <c r="A40" t="s">
        <v>76</v>
      </c>
      <c r="B40">
        <v>2017</v>
      </c>
      <c r="C40" t="s">
        <v>168</v>
      </c>
      <c r="D40" t="str">
        <f t="shared" si="2"/>
        <v>Saldo / Monto Devengado 2017 CP</v>
      </c>
      <c r="F40" t="s">
        <v>209</v>
      </c>
      <c r="G40">
        <v>40</v>
      </c>
      <c r="H40" t="str">
        <f t="shared" si="0"/>
        <v>* Saldo / Monto Devengado 2017 CP *</v>
      </c>
      <c r="K40" s="22" t="s">
        <v>132</v>
      </c>
    </row>
    <row r="41" spans="1:11" x14ac:dyDescent="0.25">
      <c r="A41" t="s">
        <v>9</v>
      </c>
      <c r="B41">
        <v>2017</v>
      </c>
      <c r="C41" t="s">
        <v>14</v>
      </c>
      <c r="D41" t="str">
        <f t="shared" si="2"/>
        <v>Amortizaciones / Pago de Inversión 2017 1T</v>
      </c>
      <c r="F41" t="s">
        <v>210</v>
      </c>
      <c r="G41">
        <v>41</v>
      </c>
      <c r="H41" t="str">
        <f t="shared" si="0"/>
        <v>* Amortizaciones / Pago de Inversión 2017 1T *</v>
      </c>
      <c r="K41" s="22" t="s">
        <v>133</v>
      </c>
    </row>
    <row r="42" spans="1:11" x14ac:dyDescent="0.25">
      <c r="A42" t="s">
        <v>9</v>
      </c>
      <c r="B42">
        <v>2017</v>
      </c>
      <c r="C42" t="s">
        <v>15</v>
      </c>
      <c r="D42" t="str">
        <f t="shared" si="2"/>
        <v>Amortizaciones / Pago de Inversión 2017 2T</v>
      </c>
      <c r="F42" t="s">
        <v>211</v>
      </c>
      <c r="G42">
        <v>42</v>
      </c>
      <c r="H42" t="str">
        <f t="shared" si="0"/>
        <v>* Amortizaciones / Pago de Inversión 2017 2T *</v>
      </c>
      <c r="K42" s="22" t="s">
        <v>134</v>
      </c>
    </row>
    <row r="43" spans="1:11" x14ac:dyDescent="0.25">
      <c r="A43" t="s">
        <v>9</v>
      </c>
      <c r="B43">
        <v>2017</v>
      </c>
      <c r="C43" t="s">
        <v>16</v>
      </c>
      <c r="D43" t="str">
        <f t="shared" si="2"/>
        <v>Amortizaciones / Pago de Inversión 2017 3T</v>
      </c>
      <c r="F43" t="s">
        <v>212</v>
      </c>
      <c r="G43">
        <v>43</v>
      </c>
      <c r="H43" t="str">
        <f t="shared" si="0"/>
        <v>* Amortizaciones / Pago de Inversión 2017 3T *</v>
      </c>
      <c r="K43" s="22" t="s">
        <v>135</v>
      </c>
    </row>
    <row r="44" spans="1:11" x14ac:dyDescent="0.25">
      <c r="A44" t="s">
        <v>9</v>
      </c>
      <c r="B44">
        <v>2017</v>
      </c>
      <c r="C44" t="s">
        <v>17</v>
      </c>
      <c r="D44" t="str">
        <f t="shared" si="2"/>
        <v>Amortizaciones / Pago de Inversión 2017 4T</v>
      </c>
      <c r="F44" t="s">
        <v>213</v>
      </c>
      <c r="G44">
        <v>44</v>
      </c>
      <c r="H44" t="str">
        <f t="shared" si="0"/>
        <v>* Amortizaciones / Pago de Inversión 2017 4T *</v>
      </c>
      <c r="K44" s="22" t="s">
        <v>136</v>
      </c>
    </row>
    <row r="45" spans="1:11" x14ac:dyDescent="0.25">
      <c r="A45" t="s">
        <v>9</v>
      </c>
      <c r="B45">
        <v>2017</v>
      </c>
      <c r="C45" t="s">
        <v>168</v>
      </c>
      <c r="D45" t="str">
        <f t="shared" si="2"/>
        <v>Amortizaciones / Pago de Inversión 2017 CP</v>
      </c>
      <c r="F45" t="s">
        <v>214</v>
      </c>
      <c r="G45">
        <v>45</v>
      </c>
      <c r="H45" t="str">
        <f t="shared" si="0"/>
        <v>* Amortizaciones / Pago de Inversión 2017 CP *</v>
      </c>
      <c r="K45" s="22" t="s">
        <v>137</v>
      </c>
    </row>
    <row r="46" spans="1:11" x14ac:dyDescent="0.25">
      <c r="A46" t="s">
        <v>10</v>
      </c>
      <c r="B46">
        <v>2017</v>
      </c>
      <c r="C46" t="s">
        <v>14</v>
      </c>
      <c r="D46" t="str">
        <f t="shared" si="2"/>
        <v>Intereses 2017 1T</v>
      </c>
      <c r="F46" t="s">
        <v>215</v>
      </c>
      <c r="G46">
        <v>46</v>
      </c>
      <c r="H46" t="str">
        <f t="shared" si="0"/>
        <v>* Intereses 2017 1T *</v>
      </c>
      <c r="K46" s="22" t="s">
        <v>138</v>
      </c>
    </row>
    <row r="47" spans="1:11" x14ac:dyDescent="0.25">
      <c r="A47" t="s">
        <v>10</v>
      </c>
      <c r="B47">
        <v>2017</v>
      </c>
      <c r="C47" t="s">
        <v>15</v>
      </c>
      <c r="D47" t="str">
        <f t="shared" si="2"/>
        <v>Intereses 2017 2T</v>
      </c>
      <c r="F47" t="s">
        <v>216</v>
      </c>
      <c r="G47">
        <v>47</v>
      </c>
      <c r="H47" t="str">
        <f t="shared" si="0"/>
        <v>* Intereses 2017 2T *</v>
      </c>
      <c r="K47" s="22" t="s">
        <v>139</v>
      </c>
    </row>
    <row r="48" spans="1:11" x14ac:dyDescent="0.25">
      <c r="A48" t="s">
        <v>10</v>
      </c>
      <c r="B48">
        <v>2017</v>
      </c>
      <c r="C48" t="s">
        <v>16</v>
      </c>
      <c r="D48" t="str">
        <f t="shared" si="2"/>
        <v>Intereses 2017 3T</v>
      </c>
      <c r="F48" t="s">
        <v>217</v>
      </c>
      <c r="G48">
        <v>48</v>
      </c>
      <c r="H48" t="str">
        <f t="shared" si="0"/>
        <v>* Intereses 2017 3T *</v>
      </c>
      <c r="K48" s="22" t="s">
        <v>140</v>
      </c>
    </row>
    <row r="49" spans="1:11" x14ac:dyDescent="0.25">
      <c r="A49" t="s">
        <v>10</v>
      </c>
      <c r="B49">
        <v>2017</v>
      </c>
      <c r="C49" t="s">
        <v>17</v>
      </c>
      <c r="D49" t="str">
        <f t="shared" si="2"/>
        <v>Intereses 2017 4T</v>
      </c>
      <c r="F49" t="s">
        <v>218</v>
      </c>
      <c r="G49">
        <v>49</v>
      </c>
      <c r="H49" t="str">
        <f t="shared" si="0"/>
        <v>* Intereses 2017 4T *</v>
      </c>
      <c r="K49" s="22" t="s">
        <v>141</v>
      </c>
    </row>
    <row r="50" spans="1:11" x14ac:dyDescent="0.25">
      <c r="A50" t="s">
        <v>10</v>
      </c>
      <c r="B50">
        <v>2017</v>
      </c>
      <c r="C50" t="s">
        <v>168</v>
      </c>
      <c r="D50" t="str">
        <f t="shared" si="2"/>
        <v>Intereses 2017 CP</v>
      </c>
      <c r="F50" t="s">
        <v>219</v>
      </c>
      <c r="G50">
        <v>50</v>
      </c>
      <c r="H50" t="str">
        <f t="shared" si="0"/>
        <v>* Intereses 2017 CP *</v>
      </c>
      <c r="K50" s="22" t="s">
        <v>142</v>
      </c>
    </row>
    <row r="51" spans="1:11" x14ac:dyDescent="0.25">
      <c r="A51" t="s">
        <v>11</v>
      </c>
      <c r="B51">
        <v>2017</v>
      </c>
      <c r="C51" t="s">
        <v>14</v>
      </c>
      <c r="D51" t="str">
        <f t="shared" si="2"/>
        <v>Comisiones 2017 1T</v>
      </c>
      <c r="F51" t="s">
        <v>220</v>
      </c>
      <c r="G51">
        <v>51</v>
      </c>
      <c r="H51" t="str">
        <f t="shared" si="0"/>
        <v>* Comisiones 2017 1T *</v>
      </c>
      <c r="K51" s="22" t="s">
        <v>143</v>
      </c>
    </row>
    <row r="52" spans="1:11" x14ac:dyDescent="0.25">
      <c r="A52" t="s">
        <v>11</v>
      </c>
      <c r="B52">
        <v>2017</v>
      </c>
      <c r="C52" t="s">
        <v>15</v>
      </c>
      <c r="D52" t="str">
        <f t="shared" si="2"/>
        <v>Comisiones 2017 2T</v>
      </c>
      <c r="F52" t="s">
        <v>221</v>
      </c>
      <c r="G52">
        <v>52</v>
      </c>
      <c r="H52" t="str">
        <f t="shared" si="0"/>
        <v>* Comisiones 2017 2T *</v>
      </c>
      <c r="K52" s="22" t="s">
        <v>377</v>
      </c>
    </row>
    <row r="53" spans="1:11" x14ac:dyDescent="0.25">
      <c r="A53" t="s">
        <v>11</v>
      </c>
      <c r="B53">
        <v>2017</v>
      </c>
      <c r="C53" t="s">
        <v>16</v>
      </c>
      <c r="D53" t="str">
        <f t="shared" si="2"/>
        <v>Comisiones 2017 3T</v>
      </c>
      <c r="F53" t="s">
        <v>222</v>
      </c>
      <c r="G53">
        <v>53</v>
      </c>
      <c r="H53" t="str">
        <f t="shared" si="0"/>
        <v>* Comisiones 2017 3T *</v>
      </c>
      <c r="K53" s="22" t="s">
        <v>144</v>
      </c>
    </row>
    <row r="54" spans="1:11" x14ac:dyDescent="0.25">
      <c r="A54" t="s">
        <v>11</v>
      </c>
      <c r="B54">
        <v>2017</v>
      </c>
      <c r="C54" t="s">
        <v>17</v>
      </c>
      <c r="D54" t="str">
        <f t="shared" si="2"/>
        <v>Comisiones 2017 4T</v>
      </c>
      <c r="F54" t="s">
        <v>223</v>
      </c>
      <c r="G54">
        <v>54</v>
      </c>
      <c r="H54" t="str">
        <f t="shared" si="0"/>
        <v>* Comisiones 2017 4T *</v>
      </c>
      <c r="K54" s="22" t="s">
        <v>145</v>
      </c>
    </row>
    <row r="55" spans="1:11" x14ac:dyDescent="0.25">
      <c r="A55" t="s">
        <v>11</v>
      </c>
      <c r="B55">
        <v>2017</v>
      </c>
      <c r="C55" t="s">
        <v>168</v>
      </c>
      <c r="D55" t="str">
        <f t="shared" si="2"/>
        <v>Comisiones 2017 CP</v>
      </c>
      <c r="F55" t="s">
        <v>224</v>
      </c>
      <c r="G55">
        <v>55</v>
      </c>
      <c r="H55" t="str">
        <f t="shared" si="0"/>
        <v>* Comisiones 2017 CP *</v>
      </c>
      <c r="K55" s="22" t="s">
        <v>146</v>
      </c>
    </row>
    <row r="56" spans="1:11" x14ac:dyDescent="0.25">
      <c r="A56" t="s">
        <v>12</v>
      </c>
      <c r="B56">
        <v>2017</v>
      </c>
      <c r="C56" t="s">
        <v>14</v>
      </c>
      <c r="D56" t="str">
        <f t="shared" si="2"/>
        <v>Otros Gastos 2017 1T</v>
      </c>
      <c r="F56" t="s">
        <v>225</v>
      </c>
      <c r="G56">
        <v>56</v>
      </c>
      <c r="H56" t="str">
        <f t="shared" si="0"/>
        <v>* Otros Gastos 2017 1T *</v>
      </c>
      <c r="K56" s="22" t="s">
        <v>147</v>
      </c>
    </row>
    <row r="57" spans="1:11" x14ac:dyDescent="0.25">
      <c r="A57" t="s">
        <v>12</v>
      </c>
      <c r="B57">
        <v>2017</v>
      </c>
      <c r="C57" t="s">
        <v>15</v>
      </c>
      <c r="D57" t="str">
        <f t="shared" si="2"/>
        <v>Otros Gastos 2017 2T</v>
      </c>
      <c r="F57" t="s">
        <v>226</v>
      </c>
      <c r="G57">
        <v>57</v>
      </c>
      <c r="H57" t="str">
        <f t="shared" si="0"/>
        <v>* Otros Gastos 2017 2T *</v>
      </c>
      <c r="K57" s="22" t="s">
        <v>381</v>
      </c>
    </row>
    <row r="58" spans="1:11" x14ac:dyDescent="0.25">
      <c r="A58" t="s">
        <v>12</v>
      </c>
      <c r="B58">
        <v>2017</v>
      </c>
      <c r="C58" t="s">
        <v>16</v>
      </c>
      <c r="D58" t="str">
        <f t="shared" si="2"/>
        <v>Otros Gastos 2017 3T</v>
      </c>
      <c r="F58" t="s">
        <v>227</v>
      </c>
      <c r="G58">
        <v>58</v>
      </c>
      <c r="H58" t="str">
        <f t="shared" si="0"/>
        <v>* Otros Gastos 2017 3T *</v>
      </c>
    </row>
    <row r="59" spans="1:11" x14ac:dyDescent="0.25">
      <c r="A59" t="s">
        <v>12</v>
      </c>
      <c r="B59">
        <v>2017</v>
      </c>
      <c r="C59" t="s">
        <v>17</v>
      </c>
      <c r="D59" t="str">
        <f t="shared" si="2"/>
        <v>Otros Gastos 2017 4T</v>
      </c>
      <c r="F59" t="s">
        <v>228</v>
      </c>
      <c r="G59">
        <v>59</v>
      </c>
      <c r="H59" t="str">
        <f t="shared" si="0"/>
        <v>* Otros Gastos 2017 4T *</v>
      </c>
    </row>
    <row r="60" spans="1:11" x14ac:dyDescent="0.25">
      <c r="A60" t="s">
        <v>12</v>
      </c>
      <c r="B60">
        <v>2017</v>
      </c>
      <c r="C60" t="s">
        <v>168</v>
      </c>
      <c r="D60" t="str">
        <f t="shared" si="2"/>
        <v>Otros Gastos 2017 CP</v>
      </c>
      <c r="F60" t="s">
        <v>229</v>
      </c>
      <c r="G60">
        <v>60</v>
      </c>
      <c r="H60" t="str">
        <f t="shared" si="0"/>
        <v>* Otros Gastos 2017 CP *</v>
      </c>
    </row>
    <row r="61" spans="1:11" x14ac:dyDescent="0.25">
      <c r="A61" t="s">
        <v>13</v>
      </c>
      <c r="F61" t="s">
        <v>13</v>
      </c>
      <c r="G61">
        <v>61</v>
      </c>
      <c r="H61" t="str">
        <f t="shared" si="0"/>
        <v>* Observaciones *</v>
      </c>
    </row>
    <row r="64" spans="1:11" x14ac:dyDescent="0.25">
      <c r="A64" t="s">
        <v>167</v>
      </c>
      <c r="B64" t="s">
        <v>301</v>
      </c>
      <c r="C64" t="s">
        <v>20</v>
      </c>
      <c r="E64" t="str">
        <f t="shared" ref="E64:G65" si="3">IF(A64="",E63,A64)</f>
        <v>Obligaciones de Corto Plazo y Proveedores y Contratista</v>
      </c>
      <c r="F64" t="str">
        <f t="shared" si="3"/>
        <v>Cuentas por Pagar a Corto Plazo</v>
      </c>
      <c r="G64" t="str">
        <f t="shared" si="3"/>
        <v>Proveedores por pagar a corto plazo</v>
      </c>
    </row>
    <row r="65" spans="1:7" x14ac:dyDescent="0.25">
      <c r="C65" t="s">
        <v>21</v>
      </c>
      <c r="E65" t="str">
        <f t="shared" si="3"/>
        <v>Obligaciones de Corto Plazo y Proveedores y Contratista</v>
      </c>
      <c r="F65" t="str">
        <f t="shared" si="3"/>
        <v>Cuentas por Pagar a Corto Plazo</v>
      </c>
      <c r="G65" t="str">
        <f t="shared" si="3"/>
        <v>Contratistas por obra pública por pagar a corto plazo</v>
      </c>
    </row>
    <row r="66" spans="1:7" x14ac:dyDescent="0.25">
      <c r="C66" t="s">
        <v>22</v>
      </c>
      <c r="E66" t="str">
        <f t="shared" ref="E66:E118" si="4">IF(A66="",E65,A66)</f>
        <v>Obligaciones de Corto Plazo y Proveedores y Contratista</v>
      </c>
      <c r="F66" t="str">
        <f t="shared" ref="F66:F118" si="5">IF(B66="",F65,B66)</f>
        <v>Cuentas por Pagar a Corto Plazo</v>
      </c>
      <c r="G66" t="str">
        <f t="shared" ref="G66:G118" si="6">IF(C66="",G65,C66)</f>
        <v>Otras cuentas por pagar a corto plazo</v>
      </c>
    </row>
    <row r="67" spans="1:7" x14ac:dyDescent="0.25">
      <c r="B67" t="s">
        <v>302</v>
      </c>
      <c r="C67" t="s">
        <v>23</v>
      </c>
      <c r="E67" t="str">
        <f t="shared" si="4"/>
        <v>Obligaciones de Corto Plazo y Proveedores y Contratista</v>
      </c>
      <c r="F67" t="str">
        <f t="shared" si="5"/>
        <v>Documentos por Pagar a Corto Plazo</v>
      </c>
      <c r="G67" t="str">
        <f t="shared" si="6"/>
        <v>Documentos comerciales por pagar a corto plazo</v>
      </c>
    </row>
    <row r="68" spans="1:7" x14ac:dyDescent="0.25">
      <c r="C68" t="s">
        <v>24</v>
      </c>
      <c r="E68" t="str">
        <f t="shared" si="4"/>
        <v>Obligaciones de Corto Plazo y Proveedores y Contratista</v>
      </c>
      <c r="F68" t="str">
        <f t="shared" si="5"/>
        <v>Documentos por Pagar a Corto Plazo</v>
      </c>
      <c r="G68" t="str">
        <f t="shared" si="6"/>
        <v>Documentos con contratistas por pagar a corto plazo</v>
      </c>
    </row>
    <row r="69" spans="1:7" x14ac:dyDescent="0.25">
      <c r="C69" t="s">
        <v>25</v>
      </c>
      <c r="E69" t="str">
        <f t="shared" si="4"/>
        <v>Obligaciones de Corto Plazo y Proveedores y Contratista</v>
      </c>
      <c r="F69" t="str">
        <f t="shared" si="5"/>
        <v>Documentos por Pagar a Corto Plazo</v>
      </c>
      <c r="G69" t="str">
        <f t="shared" si="6"/>
        <v>Otros documentos por pagar a corto plazo</v>
      </c>
    </row>
    <row r="70" spans="1:7" x14ac:dyDescent="0.25">
      <c r="B70" t="s">
        <v>303</v>
      </c>
      <c r="C70" t="s">
        <v>26</v>
      </c>
      <c r="E70" t="str">
        <f t="shared" si="4"/>
        <v>Obligaciones de Corto Plazo y Proveedores y Contratista</v>
      </c>
      <c r="F70" t="str">
        <f t="shared" si="5"/>
        <v>Títulos y Valores a Corto Plazo</v>
      </c>
      <c r="G70" t="str">
        <f t="shared" si="6"/>
        <v>Titulos y valores de la deuda pública interna a corto plazo</v>
      </c>
    </row>
    <row r="71" spans="1:7" x14ac:dyDescent="0.25">
      <c r="B71" t="s">
        <v>304</v>
      </c>
      <c r="C71" t="s">
        <v>27</v>
      </c>
      <c r="E71" t="str">
        <f t="shared" si="4"/>
        <v>Obligaciones de Corto Plazo y Proveedores y Contratista</v>
      </c>
      <c r="F71" t="str">
        <f t="shared" si="5"/>
        <v>Otros Pasivos a Corto Plazo</v>
      </c>
      <c r="G71" t="str">
        <f t="shared" si="6"/>
        <v>Otros pasivos circulantes</v>
      </c>
    </row>
    <row r="72" spans="1:7" x14ac:dyDescent="0.25">
      <c r="B72" t="s">
        <v>305</v>
      </c>
      <c r="C72" t="s">
        <v>305</v>
      </c>
      <c r="E72" t="str">
        <f t="shared" si="4"/>
        <v>Obligaciones de Corto Plazo y Proveedores y Contratista</v>
      </c>
      <c r="F72" t="str">
        <f t="shared" si="5"/>
        <v>Otras partidas que registren saldos de Obligaciones de Corto Plazo o de Proveedores y Contratistas</v>
      </c>
      <c r="G72" t="str">
        <f t="shared" si="6"/>
        <v>Otras partidas que registren saldos de Obligaciones de Corto Plazo o de Proveedores y Contratistas</v>
      </c>
    </row>
    <row r="73" spans="1:7" x14ac:dyDescent="0.25">
      <c r="A73" t="s">
        <v>28</v>
      </c>
      <c r="B73" t="s">
        <v>29</v>
      </c>
      <c r="C73" t="s">
        <v>30</v>
      </c>
      <c r="E73" t="str">
        <f t="shared" si="4"/>
        <v>Ingresos de Libre Disposición</v>
      </c>
      <c r="F73" t="str">
        <f t="shared" si="5"/>
        <v>Ingresos Locales</v>
      </c>
      <c r="G73" t="str">
        <f t="shared" si="6"/>
        <v>Impuestos</v>
      </c>
    </row>
    <row r="74" spans="1:7" x14ac:dyDescent="0.25">
      <c r="C74" t="s">
        <v>31</v>
      </c>
      <c r="E74" t="str">
        <f t="shared" si="4"/>
        <v>Ingresos de Libre Disposición</v>
      </c>
      <c r="F74" t="str">
        <f t="shared" si="5"/>
        <v>Ingresos Locales</v>
      </c>
      <c r="G74" t="str">
        <f t="shared" si="6"/>
        <v>Cuotas y aportaciones de seguridad social</v>
      </c>
    </row>
    <row r="75" spans="1:7" x14ac:dyDescent="0.25">
      <c r="C75" t="s">
        <v>32</v>
      </c>
      <c r="E75" t="str">
        <f t="shared" si="4"/>
        <v>Ingresos de Libre Disposición</v>
      </c>
      <c r="F75" t="str">
        <f t="shared" si="5"/>
        <v>Ingresos Locales</v>
      </c>
      <c r="G75" t="str">
        <f t="shared" si="6"/>
        <v>Contribuciones de mejoras</v>
      </c>
    </row>
    <row r="76" spans="1:7" x14ac:dyDescent="0.25">
      <c r="C76" t="s">
        <v>33</v>
      </c>
      <c r="E76" t="str">
        <f t="shared" si="4"/>
        <v>Ingresos de Libre Disposición</v>
      </c>
      <c r="F76" t="str">
        <f t="shared" si="5"/>
        <v>Ingresos Locales</v>
      </c>
      <c r="G76" t="str">
        <f t="shared" si="6"/>
        <v>Derechos</v>
      </c>
    </row>
    <row r="77" spans="1:7" x14ac:dyDescent="0.25">
      <c r="C77" t="s">
        <v>34</v>
      </c>
      <c r="E77" t="str">
        <f t="shared" si="4"/>
        <v>Ingresos de Libre Disposición</v>
      </c>
      <c r="F77" t="str">
        <f t="shared" si="5"/>
        <v>Ingresos Locales</v>
      </c>
      <c r="G77" t="str">
        <f t="shared" si="6"/>
        <v>Productos</v>
      </c>
    </row>
    <row r="78" spans="1:7" x14ac:dyDescent="0.25">
      <c r="C78" t="s">
        <v>35</v>
      </c>
      <c r="E78" t="str">
        <f t="shared" si="4"/>
        <v>Ingresos de Libre Disposición</v>
      </c>
      <c r="F78" t="str">
        <f t="shared" si="5"/>
        <v>Ingresos Locales</v>
      </c>
      <c r="G78" t="str">
        <f t="shared" si="6"/>
        <v>Aprovechamientos</v>
      </c>
    </row>
    <row r="79" spans="1:7" x14ac:dyDescent="0.25">
      <c r="C79" t="s">
        <v>36</v>
      </c>
      <c r="E79" t="str">
        <f t="shared" si="4"/>
        <v>Ingresos de Libre Disposición</v>
      </c>
      <c r="F79" t="str">
        <f t="shared" si="5"/>
        <v>Ingresos Locales</v>
      </c>
      <c r="G79" t="str">
        <f t="shared" si="6"/>
        <v>Ingresos por venta de bienes y servicios</v>
      </c>
    </row>
    <row r="80" spans="1:7" x14ac:dyDescent="0.25">
      <c r="B80" t="s">
        <v>37</v>
      </c>
      <c r="C80" t="s">
        <v>38</v>
      </c>
      <c r="E80" t="str">
        <f t="shared" si="4"/>
        <v>Ingresos de Libre Disposición</v>
      </c>
      <c r="F80" t="str">
        <f t="shared" si="5"/>
        <v>Participaciones</v>
      </c>
      <c r="G80" t="str">
        <f t="shared" si="6"/>
        <v>Fondo General de Participaciones</v>
      </c>
    </row>
    <row r="81" spans="2:14" x14ac:dyDescent="0.25">
      <c r="C81" t="s">
        <v>39</v>
      </c>
      <c r="E81" t="str">
        <f t="shared" si="4"/>
        <v>Ingresos de Libre Disposición</v>
      </c>
      <c r="F81" t="str">
        <f t="shared" si="5"/>
        <v>Participaciones</v>
      </c>
      <c r="G81" t="str">
        <f t="shared" si="6"/>
        <v>Fondo de Fomento Municipal</v>
      </c>
    </row>
    <row r="82" spans="2:14" x14ac:dyDescent="0.25">
      <c r="C82" t="s">
        <v>40</v>
      </c>
      <c r="E82" t="str">
        <f t="shared" si="4"/>
        <v>Ingresos de Libre Disposición</v>
      </c>
      <c r="F82" t="str">
        <f t="shared" si="5"/>
        <v>Participaciones</v>
      </c>
      <c r="G82" t="str">
        <f t="shared" si="6"/>
        <v>Fondo de Fiscalización y Recaudación</v>
      </c>
    </row>
    <row r="83" spans="2:14" x14ac:dyDescent="0.25">
      <c r="C83" t="s">
        <v>41</v>
      </c>
      <c r="E83" t="str">
        <f t="shared" si="4"/>
        <v>Ingresos de Libre Disposición</v>
      </c>
      <c r="F83" t="str">
        <f t="shared" si="5"/>
        <v>Participaciones</v>
      </c>
      <c r="G83" t="str">
        <f t="shared" si="6"/>
        <v>Fondo de Compensación</v>
      </c>
    </row>
    <row r="84" spans="2:14" x14ac:dyDescent="0.25">
      <c r="C84" t="s">
        <v>42</v>
      </c>
      <c r="E84" t="str">
        <f t="shared" si="4"/>
        <v>Ingresos de Libre Disposición</v>
      </c>
      <c r="F84" t="str">
        <f t="shared" si="5"/>
        <v>Participaciones</v>
      </c>
      <c r="G84" t="str">
        <f t="shared" si="6"/>
        <v>Fondo de Extracción de Hidrocarburos</v>
      </c>
    </row>
    <row r="85" spans="2:14" x14ac:dyDescent="0.25">
      <c r="C85" t="s">
        <v>43</v>
      </c>
      <c r="E85" t="str">
        <f t="shared" si="4"/>
        <v>Ingresos de Libre Disposición</v>
      </c>
      <c r="F85" t="str">
        <f t="shared" si="5"/>
        <v>Participaciones</v>
      </c>
      <c r="G85" t="str">
        <f t="shared" si="6"/>
        <v>Impuesto Especial Sobre Producción y Servicios</v>
      </c>
    </row>
    <row r="86" spans="2:14" x14ac:dyDescent="0.25">
      <c r="C86" t="s">
        <v>44</v>
      </c>
      <c r="E86" t="str">
        <f t="shared" si="4"/>
        <v>Ingresos de Libre Disposición</v>
      </c>
      <c r="F86" t="str">
        <f t="shared" si="5"/>
        <v>Participaciones</v>
      </c>
      <c r="G86" t="str">
        <f t="shared" si="6"/>
        <v>0.136% de la Recaudación Participable</v>
      </c>
    </row>
    <row r="87" spans="2:14" x14ac:dyDescent="0.25">
      <c r="C87" t="s">
        <v>45</v>
      </c>
      <c r="E87" t="str">
        <f t="shared" si="4"/>
        <v>Ingresos de Libre Disposición</v>
      </c>
      <c r="F87" t="str">
        <f t="shared" si="5"/>
        <v>Participaciones</v>
      </c>
      <c r="G87" t="str">
        <f t="shared" si="6"/>
        <v>3,17% Sobre Extracción del Petróleo</v>
      </c>
    </row>
    <row r="88" spans="2:14" x14ac:dyDescent="0.25">
      <c r="C88" t="s">
        <v>46</v>
      </c>
      <c r="E88" t="str">
        <f t="shared" si="4"/>
        <v>Ingresos de Libre Disposición</v>
      </c>
      <c r="F88" t="str">
        <f t="shared" si="5"/>
        <v>Participaciones</v>
      </c>
      <c r="G88" t="str">
        <f t="shared" si="6"/>
        <v>Gasolinas y Diesel</v>
      </c>
    </row>
    <row r="89" spans="2:14" x14ac:dyDescent="0.25">
      <c r="C89" t="s">
        <v>47</v>
      </c>
      <c r="E89" t="str">
        <f t="shared" si="4"/>
        <v>Ingresos de Libre Disposición</v>
      </c>
      <c r="F89" t="str">
        <f t="shared" si="5"/>
        <v>Participaciones</v>
      </c>
      <c r="G89" t="str">
        <f t="shared" si="6"/>
        <v>Fondo de Impuesto Sobre la Renta</v>
      </c>
    </row>
    <row r="90" spans="2:14" x14ac:dyDescent="0.25">
      <c r="C90" t="s">
        <v>48</v>
      </c>
      <c r="E90" t="str">
        <f t="shared" si="4"/>
        <v>Ingresos de Libre Disposición</v>
      </c>
      <c r="F90" t="str">
        <f t="shared" si="5"/>
        <v>Participaciones</v>
      </c>
      <c r="G90" t="str">
        <f t="shared" si="6"/>
        <v>Fondo de Estabilización de los Ingresos de las Entidades Federativas</v>
      </c>
      <c r="K90">
        <v>59</v>
      </c>
      <c r="L90" t="str">
        <f xml:space="preserve"> "RC[-"&amp; K90 &amp;"],"</f>
        <v>RC[-59],</v>
      </c>
      <c r="M90">
        <v>5</v>
      </c>
      <c r="N90" t="str">
        <f>".Cells(lngRenglonDatos + " &amp; M90 &amp; ", lngColumnaAnio + cboPeriodo.ListIndex).Value = txtAprovecham.Text"</f>
        <v>.Cells(lngRenglonDatos + 5, lngColumnaAnio + cboPeriodo.ListIndex).Value = txtAprovecham.Text</v>
      </c>
    </row>
    <row r="91" spans="2:14" x14ac:dyDescent="0.25">
      <c r="B91" t="s">
        <v>49</v>
      </c>
      <c r="C91" t="s">
        <v>50</v>
      </c>
      <c r="E91" t="str">
        <f t="shared" si="4"/>
        <v>Ingresos de Libre Disposición</v>
      </c>
      <c r="F91" t="str">
        <f t="shared" si="5"/>
        <v>Incentivos derivados de la colaboración fiscal</v>
      </c>
      <c r="G91" t="str">
        <f t="shared" si="6"/>
        <v>Tenencia o Uso de Vehiculos</v>
      </c>
      <c r="K91">
        <v>58</v>
      </c>
      <c r="L91" t="str">
        <f t="shared" ref="L91:L147" si="7" xml:space="preserve"> "RC[-"&amp; K91 &amp;"],"</f>
        <v>RC[-58],</v>
      </c>
      <c r="M91">
        <v>6</v>
      </c>
      <c r="N91" t="str">
        <f t="shared" ref="N91:N149" si="8">".Cells(lngRenglonDatos + " &amp; M91 &amp; ", lngColumnaAnio + cboPeriodo.ListIndex).Value = txtAprovecham.Text"</f>
        <v>.Cells(lngRenglonDatos + 6, lngColumnaAnio + cboPeriodo.ListIndex).Value = txtAprovecham.Text</v>
      </c>
    </row>
    <row r="92" spans="2:14" x14ac:dyDescent="0.25">
      <c r="C92" t="s">
        <v>51</v>
      </c>
      <c r="E92" t="str">
        <f t="shared" si="4"/>
        <v>Ingresos de Libre Disposición</v>
      </c>
      <c r="F92" t="str">
        <f t="shared" si="5"/>
        <v>Incentivos derivados de la colaboración fiscal</v>
      </c>
      <c r="G92" t="str">
        <f t="shared" si="6"/>
        <v>Fondo de Compensación ISAN</v>
      </c>
      <c r="K92">
        <v>57</v>
      </c>
      <c r="L92" t="str">
        <f t="shared" si="7"/>
        <v>RC[-57],</v>
      </c>
      <c r="M92">
        <v>7</v>
      </c>
      <c r="N92" t="str">
        <f t="shared" si="8"/>
        <v>.Cells(lngRenglonDatos + 7, lngColumnaAnio + cboPeriodo.ListIndex).Value = txtAprovecham.Text</v>
      </c>
    </row>
    <row r="93" spans="2:14" x14ac:dyDescent="0.25">
      <c r="C93" t="s">
        <v>52</v>
      </c>
      <c r="E93" t="str">
        <f t="shared" si="4"/>
        <v>Ingresos de Libre Disposición</v>
      </c>
      <c r="F93" t="str">
        <f t="shared" si="5"/>
        <v>Incentivos derivados de la colaboración fiscal</v>
      </c>
      <c r="G93" t="str">
        <f t="shared" si="6"/>
        <v>Impuesto Sobre Automóviles Nuevos</v>
      </c>
      <c r="K93">
        <v>56</v>
      </c>
      <c r="L93" t="str">
        <f t="shared" si="7"/>
        <v>RC[-56],</v>
      </c>
      <c r="M93">
        <v>8</v>
      </c>
      <c r="N93" t="str">
        <f t="shared" si="8"/>
        <v>.Cells(lngRenglonDatos + 8, lngColumnaAnio + cboPeriodo.ListIndex).Value = txtAprovecham.Text</v>
      </c>
    </row>
    <row r="94" spans="2:14" x14ac:dyDescent="0.25">
      <c r="C94" t="s">
        <v>53</v>
      </c>
      <c r="E94" t="str">
        <f t="shared" si="4"/>
        <v>Ingresos de Libre Disposición</v>
      </c>
      <c r="F94" t="str">
        <f t="shared" si="5"/>
        <v>Incentivos derivados de la colaboración fiscal</v>
      </c>
      <c r="G94" t="str">
        <f t="shared" si="6"/>
        <v>Fondo de Compensación de Repecos-Intermedios</v>
      </c>
      <c r="K94">
        <v>55</v>
      </c>
      <c r="L94" t="str">
        <f t="shared" si="7"/>
        <v>RC[-55],</v>
      </c>
      <c r="M94">
        <v>9</v>
      </c>
      <c r="N94" t="str">
        <f t="shared" si="8"/>
        <v>.Cells(lngRenglonDatos + 9, lngColumnaAnio + cboPeriodo.ListIndex).Value = txtAprovecham.Text</v>
      </c>
    </row>
    <row r="95" spans="2:14" x14ac:dyDescent="0.25">
      <c r="C95" t="s">
        <v>54</v>
      </c>
      <c r="E95" t="str">
        <f t="shared" si="4"/>
        <v>Ingresos de Libre Disposición</v>
      </c>
      <c r="F95" t="str">
        <f t="shared" si="5"/>
        <v>Incentivos derivados de la colaboración fiscal</v>
      </c>
      <c r="G95" t="str">
        <f t="shared" si="6"/>
        <v>Otros Incentivos Económicos</v>
      </c>
      <c r="K95">
        <v>54</v>
      </c>
      <c r="L95" t="str">
        <f t="shared" si="7"/>
        <v>RC[-54],</v>
      </c>
      <c r="M95">
        <v>10</v>
      </c>
      <c r="N95" t="str">
        <f t="shared" si="8"/>
        <v>.Cells(lngRenglonDatos + 10, lngColumnaAnio + cboPeriodo.ListIndex).Value = txtAprovecham.Text</v>
      </c>
    </row>
    <row r="96" spans="2:14" x14ac:dyDescent="0.25">
      <c r="B96" t="s">
        <v>55</v>
      </c>
      <c r="C96" t="s">
        <v>55</v>
      </c>
      <c r="E96" t="str">
        <f t="shared" si="4"/>
        <v>Ingresos de Libre Disposición</v>
      </c>
      <c r="F96" t="str">
        <f t="shared" si="5"/>
        <v>Transferencias</v>
      </c>
      <c r="G96" t="str">
        <f t="shared" si="6"/>
        <v>Transferencias</v>
      </c>
      <c r="K96">
        <v>53</v>
      </c>
      <c r="L96" t="str">
        <f t="shared" si="7"/>
        <v>RC[-53],</v>
      </c>
      <c r="M96">
        <v>11</v>
      </c>
      <c r="N96" t="str">
        <f t="shared" si="8"/>
        <v>.Cells(lngRenglonDatos + 11, lngColumnaAnio + cboPeriodo.ListIndex).Value = txtAprovecham.Text</v>
      </c>
    </row>
    <row r="97" spans="1:14" x14ac:dyDescent="0.25">
      <c r="B97" t="s">
        <v>56</v>
      </c>
      <c r="C97" t="s">
        <v>56</v>
      </c>
      <c r="E97" t="str">
        <f t="shared" si="4"/>
        <v>Ingresos de Libre Disposición</v>
      </c>
      <c r="F97" t="str">
        <f t="shared" si="5"/>
        <v>Convenios</v>
      </c>
      <c r="G97" t="str">
        <f t="shared" si="6"/>
        <v>Convenios</v>
      </c>
      <c r="K97">
        <v>52</v>
      </c>
      <c r="L97" t="str">
        <f t="shared" si="7"/>
        <v>RC[-52],</v>
      </c>
      <c r="M97">
        <v>12</v>
      </c>
      <c r="N97" t="str">
        <f t="shared" si="8"/>
        <v>.Cells(lngRenglonDatos + 12, lngColumnaAnio + cboPeriodo.ListIndex).Value = txtAprovecham.Text</v>
      </c>
    </row>
    <row r="98" spans="1:14" x14ac:dyDescent="0.25">
      <c r="B98" t="s">
        <v>299</v>
      </c>
      <c r="C98" t="s">
        <v>300</v>
      </c>
      <c r="E98" t="str">
        <f t="shared" si="4"/>
        <v>Ingresos de Libre Disposición</v>
      </c>
      <c r="F98" t="str">
        <f t="shared" si="5"/>
        <v>Otros Ingresos de Libre Disposición</v>
      </c>
      <c r="G98" t="str">
        <f t="shared" si="6"/>
        <v>Participaciones en Ingresos Locales</v>
      </c>
      <c r="K98">
        <v>51</v>
      </c>
      <c r="L98" t="str">
        <f t="shared" si="7"/>
        <v>RC[-51],</v>
      </c>
      <c r="M98">
        <v>13</v>
      </c>
      <c r="N98" t="str">
        <f t="shared" si="8"/>
        <v>.Cells(lngRenglonDatos + 13, lngColumnaAnio + cboPeriodo.ListIndex).Value = txtAprovecham.Text</v>
      </c>
    </row>
    <row r="99" spans="1:14" x14ac:dyDescent="0.25">
      <c r="C99" t="s">
        <v>299</v>
      </c>
      <c r="E99" t="str">
        <f t="shared" si="4"/>
        <v>Ingresos de Libre Disposición</v>
      </c>
      <c r="F99" t="str">
        <f t="shared" si="5"/>
        <v>Otros Ingresos de Libre Disposición</v>
      </c>
      <c r="G99" t="str">
        <f t="shared" si="6"/>
        <v>Otros Ingresos de Libre Disposición</v>
      </c>
      <c r="K99">
        <v>50</v>
      </c>
      <c r="L99" t="str">
        <f t="shared" si="7"/>
        <v>RC[-50],</v>
      </c>
      <c r="M99">
        <v>14</v>
      </c>
      <c r="N99" t="str">
        <f t="shared" si="8"/>
        <v>.Cells(lngRenglonDatos + 14, lngColumnaAnio + cboPeriodo.ListIndex).Value = txtAprovecham.Text</v>
      </c>
    </row>
    <row r="100" spans="1:14" x14ac:dyDescent="0.25">
      <c r="B100" t="s">
        <v>57</v>
      </c>
      <c r="C100" t="s">
        <v>57</v>
      </c>
      <c r="E100" t="str">
        <f t="shared" si="4"/>
        <v>Ingresos de Libre Disposición</v>
      </c>
      <c r="F100" t="str">
        <f t="shared" si="5"/>
        <v>(-) Participaciones e Incentivos Económicos Otorgados  municipios</v>
      </c>
      <c r="G100" t="str">
        <f t="shared" si="6"/>
        <v>(-) Participaciones e Incentivos Económicos Otorgados  municipios</v>
      </c>
      <c r="K100">
        <v>49</v>
      </c>
      <c r="L100" t="str">
        <f t="shared" si="7"/>
        <v>RC[-49],</v>
      </c>
      <c r="M100">
        <v>15</v>
      </c>
      <c r="N100" t="str">
        <f t="shared" si="8"/>
        <v>.Cells(lngRenglonDatos + 15, lngColumnaAnio + cboPeriodo.ListIndex).Value = txtAprovecham.Text</v>
      </c>
    </row>
    <row r="101" spans="1:14" x14ac:dyDescent="0.25">
      <c r="B101" t="s">
        <v>58</v>
      </c>
      <c r="C101" t="s">
        <v>58</v>
      </c>
      <c r="E101" t="str">
        <f t="shared" si="4"/>
        <v>Ingresos de Libre Disposición</v>
      </c>
      <c r="F101" t="str">
        <f t="shared" si="5"/>
        <v>(-) Ingresos Virtuales</v>
      </c>
      <c r="G101" t="str">
        <f t="shared" si="6"/>
        <v>(-) Ingresos Virtuales</v>
      </c>
      <c r="K101">
        <v>48</v>
      </c>
      <c r="L101" t="str">
        <f t="shared" si="7"/>
        <v>RC[-48],</v>
      </c>
      <c r="M101">
        <v>16</v>
      </c>
      <c r="N101" t="str">
        <f t="shared" si="8"/>
        <v>.Cells(lngRenglonDatos + 16, lngColumnaAnio + cboPeriodo.ListIndex).Value = txtAprovecham.Text</v>
      </c>
    </row>
    <row r="102" spans="1:14" x14ac:dyDescent="0.25">
      <c r="A102" t="s">
        <v>79</v>
      </c>
      <c r="B102" t="s">
        <v>59</v>
      </c>
      <c r="C102" t="s">
        <v>60</v>
      </c>
      <c r="E102" t="str">
        <f t="shared" si="4"/>
        <v>Transferencias Federales Etiquetadas</v>
      </c>
      <c r="F102" t="str">
        <f t="shared" si="5"/>
        <v>Aportaciones</v>
      </c>
      <c r="G102" t="str">
        <f t="shared" si="6"/>
        <v>Fondo de Aportaciones para la Nómina Educativa y Gasto Operativo</v>
      </c>
      <c r="K102">
        <v>47</v>
      </c>
      <c r="L102" t="str">
        <f t="shared" si="7"/>
        <v>RC[-47],</v>
      </c>
      <c r="M102">
        <v>17</v>
      </c>
      <c r="N102" t="str">
        <f t="shared" si="8"/>
        <v>.Cells(lngRenglonDatos + 17, lngColumnaAnio + cboPeriodo.ListIndex).Value = txtAprovecham.Text</v>
      </c>
    </row>
    <row r="103" spans="1:14" x14ac:dyDescent="0.25">
      <c r="C103" t="s">
        <v>61</v>
      </c>
      <c r="E103" t="str">
        <f t="shared" si="4"/>
        <v>Transferencias Federales Etiquetadas</v>
      </c>
      <c r="F103" t="str">
        <f t="shared" si="5"/>
        <v>Aportaciones</v>
      </c>
      <c r="G103" t="str">
        <f t="shared" si="6"/>
        <v>Fondo de Aportaciones para los Servicios de Salud</v>
      </c>
      <c r="K103">
        <v>46</v>
      </c>
      <c r="L103" t="str">
        <f t="shared" si="7"/>
        <v>RC[-46],</v>
      </c>
      <c r="M103">
        <v>18</v>
      </c>
      <c r="N103" t="str">
        <f t="shared" si="8"/>
        <v>.Cells(lngRenglonDatos + 18, lngColumnaAnio + cboPeriodo.ListIndex).Value = txtAprovecham.Text</v>
      </c>
    </row>
    <row r="104" spans="1:14" x14ac:dyDescent="0.25">
      <c r="C104" t="s">
        <v>62</v>
      </c>
      <c r="E104" t="str">
        <f t="shared" si="4"/>
        <v>Transferencias Federales Etiquetadas</v>
      </c>
      <c r="F104" t="str">
        <f t="shared" si="5"/>
        <v>Aportaciones</v>
      </c>
      <c r="G104" t="str">
        <f t="shared" si="6"/>
        <v>Fondo de Aportaciones para la Infraestructura Social</v>
      </c>
      <c r="K104">
        <v>45</v>
      </c>
      <c r="L104" t="str">
        <f t="shared" si="7"/>
        <v>RC[-45],</v>
      </c>
      <c r="M104">
        <v>19</v>
      </c>
      <c r="N104" t="str">
        <f t="shared" si="8"/>
        <v>.Cells(lngRenglonDatos + 19, lngColumnaAnio + cboPeriodo.ListIndex).Value = txtAprovecham.Text</v>
      </c>
    </row>
    <row r="105" spans="1:14" x14ac:dyDescent="0.25">
      <c r="C105" t="s">
        <v>63</v>
      </c>
      <c r="E105" t="str">
        <f t="shared" si="4"/>
        <v>Transferencias Federales Etiquetadas</v>
      </c>
      <c r="F105" t="str">
        <f t="shared" si="5"/>
        <v>Aportaciones</v>
      </c>
      <c r="G105" t="str">
        <f t="shared" si="6"/>
        <v>Fondo de Aportaciones para el Fortalecimiento de los Municipios y de las Demarcaciones Territoriales del Distrito Federal</v>
      </c>
      <c r="K105">
        <v>44</v>
      </c>
      <c r="L105" t="str">
        <f t="shared" si="7"/>
        <v>RC[-44],</v>
      </c>
      <c r="M105">
        <v>20</v>
      </c>
      <c r="N105" t="str">
        <f t="shared" si="8"/>
        <v>.Cells(lngRenglonDatos + 20, lngColumnaAnio + cboPeriodo.ListIndex).Value = txtAprovecham.Text</v>
      </c>
    </row>
    <row r="106" spans="1:14" x14ac:dyDescent="0.25">
      <c r="C106" t="s">
        <v>64</v>
      </c>
      <c r="E106" t="str">
        <f t="shared" si="4"/>
        <v>Transferencias Federales Etiquetadas</v>
      </c>
      <c r="F106" t="str">
        <f t="shared" si="5"/>
        <v>Aportaciones</v>
      </c>
      <c r="G106" t="str">
        <f t="shared" si="6"/>
        <v>Fondo de Aportaciones Múltiples</v>
      </c>
      <c r="K106">
        <v>43</v>
      </c>
      <c r="L106" t="str">
        <f t="shared" si="7"/>
        <v>RC[-43],</v>
      </c>
      <c r="M106">
        <v>21</v>
      </c>
      <c r="N106" t="str">
        <f t="shared" si="8"/>
        <v>.Cells(lngRenglonDatos + 21, lngColumnaAnio + cboPeriodo.ListIndex).Value = txtAprovecham.Text</v>
      </c>
    </row>
    <row r="107" spans="1:14" x14ac:dyDescent="0.25">
      <c r="C107" t="s">
        <v>65</v>
      </c>
      <c r="E107" t="str">
        <f t="shared" si="4"/>
        <v>Transferencias Federales Etiquetadas</v>
      </c>
      <c r="F107" t="str">
        <f t="shared" si="5"/>
        <v>Aportaciones</v>
      </c>
      <c r="G107" t="str">
        <f t="shared" si="6"/>
        <v>Fondo de Aportaciones para la Educación Tecnológica y de Adultos</v>
      </c>
      <c r="K107">
        <v>42</v>
      </c>
      <c r="L107" t="str">
        <f t="shared" si="7"/>
        <v>RC[-42],</v>
      </c>
      <c r="M107">
        <v>22</v>
      </c>
      <c r="N107" t="str">
        <f t="shared" si="8"/>
        <v>.Cells(lngRenglonDatos + 22, lngColumnaAnio + cboPeriodo.ListIndex).Value = txtAprovecham.Text</v>
      </c>
    </row>
    <row r="108" spans="1:14" x14ac:dyDescent="0.25">
      <c r="C108" t="s">
        <v>66</v>
      </c>
      <c r="E108" t="str">
        <f t="shared" si="4"/>
        <v>Transferencias Federales Etiquetadas</v>
      </c>
      <c r="F108" t="str">
        <f t="shared" si="5"/>
        <v>Aportaciones</v>
      </c>
      <c r="G108" t="str">
        <f t="shared" si="6"/>
        <v>Fondo de Aportaciones para la Seguridad Pública de los Estados y de la Ciudad de México</v>
      </c>
      <c r="K108">
        <v>41</v>
      </c>
      <c r="L108" t="str">
        <f t="shared" si="7"/>
        <v>RC[-41],</v>
      </c>
      <c r="M108">
        <v>23</v>
      </c>
      <c r="N108" t="str">
        <f t="shared" si="8"/>
        <v>.Cells(lngRenglonDatos + 23, lngColumnaAnio + cboPeriodo.ListIndex).Value = txtAprovecham.Text</v>
      </c>
    </row>
    <row r="109" spans="1:14" x14ac:dyDescent="0.25">
      <c r="C109" t="s">
        <v>67</v>
      </c>
      <c r="E109" t="str">
        <f t="shared" si="4"/>
        <v>Transferencias Federales Etiquetadas</v>
      </c>
      <c r="F109" t="str">
        <f t="shared" si="5"/>
        <v>Aportaciones</v>
      </c>
      <c r="G109" t="str">
        <f t="shared" si="6"/>
        <v>Fondo de Aportaciones para el Fortalecimiento de las Entidades Federativas</v>
      </c>
      <c r="K109">
        <v>40</v>
      </c>
      <c r="L109" t="str">
        <f t="shared" si="7"/>
        <v>RC[-40],</v>
      </c>
      <c r="M109">
        <v>24</v>
      </c>
      <c r="N109" t="str">
        <f t="shared" si="8"/>
        <v>.Cells(lngRenglonDatos + 24, lngColumnaAnio + cboPeriodo.ListIndex).Value = txtAprovecham.Text</v>
      </c>
    </row>
    <row r="110" spans="1:14" x14ac:dyDescent="0.25">
      <c r="B110" t="s">
        <v>56</v>
      </c>
      <c r="C110" t="s">
        <v>68</v>
      </c>
      <c r="E110" t="str">
        <f t="shared" si="4"/>
        <v>Transferencias Federales Etiquetadas</v>
      </c>
      <c r="F110" t="str">
        <f t="shared" si="5"/>
        <v>Convenios</v>
      </c>
      <c r="G110" t="str">
        <f t="shared" si="6"/>
        <v>Convenios de Protección Social en Salud</v>
      </c>
      <c r="K110">
        <v>39</v>
      </c>
      <c r="L110" t="str">
        <f t="shared" si="7"/>
        <v>RC[-39],</v>
      </c>
      <c r="M110">
        <v>25</v>
      </c>
      <c r="N110" t="str">
        <f t="shared" si="8"/>
        <v>.Cells(lngRenglonDatos + 25, lngColumnaAnio + cboPeriodo.ListIndex).Value = txtAprovecham.Text</v>
      </c>
    </row>
    <row r="111" spans="1:14" x14ac:dyDescent="0.25">
      <c r="C111" t="s">
        <v>69</v>
      </c>
      <c r="E111" t="str">
        <f t="shared" si="4"/>
        <v>Transferencias Federales Etiquetadas</v>
      </c>
      <c r="F111" t="str">
        <f t="shared" si="5"/>
        <v>Convenios</v>
      </c>
      <c r="G111" t="str">
        <f t="shared" si="6"/>
        <v>Convenios de Descentralización</v>
      </c>
      <c r="K111">
        <v>38</v>
      </c>
      <c r="L111" t="str">
        <f t="shared" si="7"/>
        <v>RC[-38],</v>
      </c>
      <c r="M111">
        <v>26</v>
      </c>
      <c r="N111" t="str">
        <f t="shared" si="8"/>
        <v>.Cells(lngRenglonDatos + 26, lngColumnaAnio + cboPeriodo.ListIndex).Value = txtAprovecham.Text</v>
      </c>
    </row>
    <row r="112" spans="1:14" x14ac:dyDescent="0.25">
      <c r="C112" t="s">
        <v>70</v>
      </c>
      <c r="E112" t="str">
        <f t="shared" si="4"/>
        <v>Transferencias Federales Etiquetadas</v>
      </c>
      <c r="F112" t="str">
        <f t="shared" si="5"/>
        <v>Convenios</v>
      </c>
      <c r="G112" t="str">
        <f t="shared" si="6"/>
        <v>Convenios de Reasignación</v>
      </c>
      <c r="K112">
        <v>37</v>
      </c>
      <c r="L112" t="str">
        <f t="shared" si="7"/>
        <v>RC[-37],</v>
      </c>
      <c r="M112">
        <v>27</v>
      </c>
      <c r="N112" t="str">
        <f t="shared" si="8"/>
        <v>.Cells(lngRenglonDatos + 27, lngColumnaAnio + cboPeriodo.ListIndex).Value = txtAprovecham.Text</v>
      </c>
    </row>
    <row r="113" spans="2:14" x14ac:dyDescent="0.25">
      <c r="C113" t="s">
        <v>71</v>
      </c>
      <c r="E113" t="str">
        <f t="shared" si="4"/>
        <v>Transferencias Federales Etiquetadas</v>
      </c>
      <c r="F113" t="str">
        <f t="shared" si="5"/>
        <v>Convenios</v>
      </c>
      <c r="G113" t="str">
        <f t="shared" si="6"/>
        <v>Otros Convenios y Subsidios</v>
      </c>
      <c r="K113">
        <v>36</v>
      </c>
      <c r="L113" t="str">
        <f t="shared" si="7"/>
        <v>RC[-36],</v>
      </c>
      <c r="M113">
        <v>28</v>
      </c>
      <c r="N113" t="str">
        <f t="shared" si="8"/>
        <v>.Cells(lngRenglonDatos + 28, lngColumnaAnio + cboPeriodo.ListIndex).Value = txtAprovecham.Text</v>
      </c>
    </row>
    <row r="114" spans="2:14" x14ac:dyDescent="0.25">
      <c r="B114" t="s">
        <v>72</v>
      </c>
      <c r="C114" t="s">
        <v>73</v>
      </c>
      <c r="E114" t="str">
        <f t="shared" si="4"/>
        <v>Transferencias Federales Etiquetadas</v>
      </c>
      <c r="F114" t="str">
        <f t="shared" si="5"/>
        <v>Fondos Distintos de Aportaciones</v>
      </c>
      <c r="G114" t="str">
        <f t="shared" si="6"/>
        <v>Fondo para Entidades Federativas y Municipios Productores de Hidrocarburos</v>
      </c>
      <c r="K114">
        <v>35</v>
      </c>
      <c r="L114" t="str">
        <f t="shared" si="7"/>
        <v>RC[-35],</v>
      </c>
      <c r="M114">
        <v>29</v>
      </c>
      <c r="N114" t="str">
        <f t="shared" si="8"/>
        <v>.Cells(lngRenglonDatos + 29, lngColumnaAnio + cboPeriodo.ListIndex).Value = txtAprovecham.Text</v>
      </c>
    </row>
    <row r="115" spans="2:14" x14ac:dyDescent="0.25">
      <c r="C115" t="s">
        <v>74</v>
      </c>
      <c r="E115" t="str">
        <f t="shared" si="4"/>
        <v>Transferencias Federales Etiquetadas</v>
      </c>
      <c r="F115" t="str">
        <f t="shared" si="5"/>
        <v>Fondos Distintos de Aportaciones</v>
      </c>
      <c r="G115" t="str">
        <f t="shared" si="6"/>
        <v>Fondo Minero</v>
      </c>
      <c r="K115">
        <v>34</v>
      </c>
      <c r="L115" t="str">
        <f t="shared" si="7"/>
        <v>RC[-34],</v>
      </c>
      <c r="M115">
        <v>30</v>
      </c>
      <c r="N115" t="str">
        <f t="shared" si="8"/>
        <v>.Cells(lngRenglonDatos + 30, lngColumnaAnio + cboPeriodo.ListIndex).Value = txtAprovecham.Text</v>
      </c>
    </row>
    <row r="116" spans="2:14" x14ac:dyDescent="0.25">
      <c r="C116" t="s">
        <v>297</v>
      </c>
      <c r="E116" t="str">
        <f t="shared" si="4"/>
        <v>Transferencias Federales Etiquetadas</v>
      </c>
      <c r="F116" t="str">
        <f t="shared" si="5"/>
        <v>Fondos Distintos de Aportaciones</v>
      </c>
      <c r="G116" t="str">
        <f t="shared" si="6"/>
        <v>Otros Fondos Distintos de Aportaciones</v>
      </c>
      <c r="K116">
        <v>33</v>
      </c>
      <c r="L116" t="str">
        <f t="shared" si="7"/>
        <v>RC[-33],</v>
      </c>
      <c r="M116">
        <v>31</v>
      </c>
      <c r="N116" t="str">
        <f t="shared" si="8"/>
        <v>.Cells(lngRenglonDatos + 31, lngColumnaAnio + cboPeriodo.ListIndex).Value = txtAprovecham.Text</v>
      </c>
    </row>
    <row r="117" spans="2:14" x14ac:dyDescent="0.25">
      <c r="B117" t="s">
        <v>75</v>
      </c>
      <c r="C117" t="s">
        <v>75</v>
      </c>
      <c r="E117" t="str">
        <f t="shared" si="4"/>
        <v>Transferencias Federales Etiquetadas</v>
      </c>
      <c r="F117" t="str">
        <f t="shared" si="5"/>
        <v>Transferencias, Subsidios y Subvenciones, y Pensiones y Jubilaciones</v>
      </c>
      <c r="G117" t="str">
        <f t="shared" si="6"/>
        <v>Transferencias, Subsidios y Subvenciones, y Pensiones y Jubilaciones</v>
      </c>
      <c r="K117">
        <v>32</v>
      </c>
      <c r="L117" t="str">
        <f t="shared" si="7"/>
        <v>RC[-32],</v>
      </c>
      <c r="M117">
        <v>32</v>
      </c>
      <c r="N117" t="str">
        <f t="shared" si="8"/>
        <v>.Cells(lngRenglonDatos + 32, lngColumnaAnio + cboPeriodo.ListIndex).Value = txtAprovecham.Text</v>
      </c>
    </row>
    <row r="118" spans="2:14" x14ac:dyDescent="0.25">
      <c r="B118" t="s">
        <v>298</v>
      </c>
      <c r="C118" t="s">
        <v>298</v>
      </c>
      <c r="E118" t="str">
        <f t="shared" si="4"/>
        <v>Transferencias Federales Etiquetadas</v>
      </c>
      <c r="F118" t="str">
        <f t="shared" si="5"/>
        <v>Otras Transferencias Federales Etiquetadas</v>
      </c>
      <c r="G118" t="str">
        <f t="shared" si="6"/>
        <v>Otras Transferencias Federales Etiquetadas</v>
      </c>
      <c r="K118">
        <v>31</v>
      </c>
      <c r="L118" t="str">
        <f t="shared" si="7"/>
        <v>RC[-31],</v>
      </c>
      <c r="M118">
        <v>33</v>
      </c>
      <c r="N118" t="str">
        <f t="shared" si="8"/>
        <v>.Cells(lngRenglonDatos + 33, lngColumnaAnio + cboPeriodo.ListIndex).Value = txtAprovecham.Text</v>
      </c>
    </row>
    <row r="119" spans="2:14" x14ac:dyDescent="0.25">
      <c r="K119">
        <v>30</v>
      </c>
      <c r="L119" t="str">
        <f t="shared" si="7"/>
        <v>RC[-30],</v>
      </c>
      <c r="M119">
        <v>34</v>
      </c>
      <c r="N119" t="str">
        <f t="shared" si="8"/>
        <v>.Cells(lngRenglonDatos + 34, lngColumnaAnio + cboPeriodo.ListIndex).Value = txtAprovecham.Text</v>
      </c>
    </row>
    <row r="120" spans="2:14" x14ac:dyDescent="0.25">
      <c r="K120">
        <v>29</v>
      </c>
      <c r="L120" t="str">
        <f t="shared" si="7"/>
        <v>RC[-29],</v>
      </c>
      <c r="M120">
        <v>35</v>
      </c>
      <c r="N120" t="str">
        <f t="shared" si="8"/>
        <v>.Cells(lngRenglonDatos + 35, lngColumnaAnio + cboPeriodo.ListIndex).Value = txtAprovecham.Text</v>
      </c>
    </row>
    <row r="121" spans="2:14" x14ac:dyDescent="0.25">
      <c r="K121">
        <v>28</v>
      </c>
      <c r="L121" t="str">
        <f t="shared" si="7"/>
        <v>RC[-28],</v>
      </c>
      <c r="M121">
        <v>36</v>
      </c>
      <c r="N121" t="str">
        <f t="shared" si="8"/>
        <v>.Cells(lngRenglonDatos + 36, lngColumnaAnio + cboPeriodo.ListIndex).Value = txtAprovecham.Text</v>
      </c>
    </row>
    <row r="122" spans="2:14" x14ac:dyDescent="0.25">
      <c r="K122">
        <v>27</v>
      </c>
      <c r="L122" t="str">
        <f t="shared" si="7"/>
        <v>RC[-27],</v>
      </c>
      <c r="M122">
        <v>37</v>
      </c>
      <c r="N122" t="str">
        <f t="shared" si="8"/>
        <v>.Cells(lngRenglonDatos + 37, lngColumnaAnio + cboPeriodo.ListIndex).Value = txtAprovecham.Text</v>
      </c>
    </row>
    <row r="123" spans="2:14" x14ac:dyDescent="0.25">
      <c r="K123">
        <v>26</v>
      </c>
      <c r="L123" t="str">
        <f t="shared" si="7"/>
        <v>RC[-26],</v>
      </c>
      <c r="M123">
        <v>38</v>
      </c>
      <c r="N123" t="str">
        <f t="shared" si="8"/>
        <v>.Cells(lngRenglonDatos + 38, lngColumnaAnio + cboPeriodo.ListIndex).Value = txtAprovecham.Text</v>
      </c>
    </row>
    <row r="124" spans="2:14" x14ac:dyDescent="0.25">
      <c r="K124">
        <v>25</v>
      </c>
      <c r="L124" t="str">
        <f t="shared" si="7"/>
        <v>RC[-25],</v>
      </c>
      <c r="M124">
        <v>39</v>
      </c>
      <c r="N124" t="str">
        <f t="shared" si="8"/>
        <v>.Cells(lngRenglonDatos + 39, lngColumnaAnio + cboPeriodo.ListIndex).Value = txtAprovecham.Text</v>
      </c>
    </row>
    <row r="125" spans="2:14" x14ac:dyDescent="0.25">
      <c r="K125">
        <v>24</v>
      </c>
      <c r="L125" t="str">
        <f t="shared" si="7"/>
        <v>RC[-24],</v>
      </c>
      <c r="M125">
        <v>40</v>
      </c>
      <c r="N125" t="str">
        <f t="shared" si="8"/>
        <v>.Cells(lngRenglonDatos + 40, lngColumnaAnio + cboPeriodo.ListIndex).Value = txtAprovecham.Text</v>
      </c>
    </row>
    <row r="126" spans="2:14" x14ac:dyDescent="0.25">
      <c r="K126">
        <v>23</v>
      </c>
      <c r="L126" t="str">
        <f t="shared" si="7"/>
        <v>RC[-23],</v>
      </c>
      <c r="M126">
        <v>41</v>
      </c>
      <c r="N126" t="str">
        <f t="shared" si="8"/>
        <v>.Cells(lngRenglonDatos + 41, lngColumnaAnio + cboPeriodo.ListIndex).Value = txtAprovecham.Text</v>
      </c>
    </row>
    <row r="127" spans="2:14" x14ac:dyDescent="0.25">
      <c r="K127">
        <v>22</v>
      </c>
      <c r="L127" t="str">
        <f t="shared" si="7"/>
        <v>RC[-22],</v>
      </c>
      <c r="M127">
        <v>42</v>
      </c>
      <c r="N127" t="str">
        <f t="shared" si="8"/>
        <v>.Cells(lngRenglonDatos + 42, lngColumnaAnio + cboPeriodo.ListIndex).Value = txtAprovecham.Text</v>
      </c>
    </row>
    <row r="128" spans="2:14" x14ac:dyDescent="0.25">
      <c r="K128">
        <v>21</v>
      </c>
      <c r="L128" t="str">
        <f t="shared" si="7"/>
        <v>RC[-21],</v>
      </c>
      <c r="M128">
        <v>43</v>
      </c>
      <c r="N128" t="str">
        <f t="shared" si="8"/>
        <v>.Cells(lngRenglonDatos + 43, lngColumnaAnio + cboPeriodo.ListIndex).Value = txtAprovecham.Text</v>
      </c>
    </row>
    <row r="129" spans="11:14" x14ac:dyDescent="0.25">
      <c r="K129">
        <v>20</v>
      </c>
      <c r="L129" t="str">
        <f t="shared" si="7"/>
        <v>RC[-20],</v>
      </c>
      <c r="M129">
        <v>44</v>
      </c>
      <c r="N129" t="str">
        <f t="shared" si="8"/>
        <v>.Cells(lngRenglonDatos + 44, lngColumnaAnio + cboPeriodo.ListIndex).Value = txtAprovecham.Text</v>
      </c>
    </row>
    <row r="130" spans="11:14" x14ac:dyDescent="0.25">
      <c r="K130">
        <v>19</v>
      </c>
      <c r="L130" t="str">
        <f t="shared" si="7"/>
        <v>RC[-19],</v>
      </c>
      <c r="M130">
        <v>45</v>
      </c>
      <c r="N130" t="str">
        <f t="shared" si="8"/>
        <v>.Cells(lngRenglonDatos + 45, lngColumnaAnio + cboPeriodo.ListIndex).Value = txtAprovecham.Text</v>
      </c>
    </row>
    <row r="131" spans="11:14" x14ac:dyDescent="0.25">
      <c r="K131">
        <v>18</v>
      </c>
      <c r="L131" t="str">
        <f t="shared" si="7"/>
        <v>RC[-18],</v>
      </c>
      <c r="M131">
        <v>46</v>
      </c>
      <c r="N131" t="str">
        <f t="shared" si="8"/>
        <v>.Cells(lngRenglonDatos + 46, lngColumnaAnio + cboPeriodo.ListIndex).Value = txtAprovecham.Text</v>
      </c>
    </row>
    <row r="132" spans="11:14" x14ac:dyDescent="0.25">
      <c r="K132">
        <v>17</v>
      </c>
      <c r="L132" t="str">
        <f t="shared" si="7"/>
        <v>RC[-17],</v>
      </c>
      <c r="M132">
        <v>47</v>
      </c>
      <c r="N132" t="str">
        <f t="shared" si="8"/>
        <v>.Cells(lngRenglonDatos + 47, lngColumnaAnio + cboPeriodo.ListIndex).Value = txtAprovecham.Text</v>
      </c>
    </row>
    <row r="133" spans="11:14" x14ac:dyDescent="0.25">
      <c r="K133">
        <v>16</v>
      </c>
      <c r="L133" t="str">
        <f t="shared" si="7"/>
        <v>RC[-16],</v>
      </c>
      <c r="M133">
        <v>48</v>
      </c>
      <c r="N133" t="str">
        <f t="shared" si="8"/>
        <v>.Cells(lngRenglonDatos + 48, lngColumnaAnio + cboPeriodo.ListIndex).Value = txtAprovecham.Text</v>
      </c>
    </row>
    <row r="134" spans="11:14" x14ac:dyDescent="0.25">
      <c r="K134">
        <v>15</v>
      </c>
      <c r="L134" t="str">
        <f t="shared" si="7"/>
        <v>RC[-15],</v>
      </c>
      <c r="M134">
        <v>49</v>
      </c>
      <c r="N134" t="str">
        <f t="shared" si="8"/>
        <v>.Cells(lngRenglonDatos + 49, lngColumnaAnio + cboPeriodo.ListIndex).Value = txtAprovecham.Text</v>
      </c>
    </row>
    <row r="135" spans="11:14" x14ac:dyDescent="0.25">
      <c r="K135">
        <v>14</v>
      </c>
      <c r="L135" t="str">
        <f t="shared" si="7"/>
        <v>RC[-14],</v>
      </c>
      <c r="M135">
        <v>50</v>
      </c>
      <c r="N135" t="str">
        <f t="shared" si="8"/>
        <v>.Cells(lngRenglonDatos + 50, lngColumnaAnio + cboPeriodo.ListIndex).Value = txtAprovecham.Text</v>
      </c>
    </row>
    <row r="136" spans="11:14" x14ac:dyDescent="0.25">
      <c r="K136">
        <v>13</v>
      </c>
      <c r="L136" t="str">
        <f t="shared" si="7"/>
        <v>RC[-13],</v>
      </c>
      <c r="M136">
        <v>51</v>
      </c>
      <c r="N136" t="str">
        <f t="shared" si="8"/>
        <v>.Cells(lngRenglonDatos + 51, lngColumnaAnio + cboPeriodo.ListIndex).Value = txtAprovecham.Text</v>
      </c>
    </row>
    <row r="137" spans="11:14" x14ac:dyDescent="0.25">
      <c r="K137">
        <v>12</v>
      </c>
      <c r="L137" t="str">
        <f t="shared" si="7"/>
        <v>RC[-12],</v>
      </c>
      <c r="M137">
        <v>52</v>
      </c>
      <c r="N137" t="str">
        <f t="shared" si="8"/>
        <v>.Cells(lngRenglonDatos + 52, lngColumnaAnio + cboPeriodo.ListIndex).Value = txtAprovecham.Text</v>
      </c>
    </row>
    <row r="138" spans="11:14" x14ac:dyDescent="0.25">
      <c r="K138">
        <v>11</v>
      </c>
      <c r="L138" t="str">
        <f t="shared" si="7"/>
        <v>RC[-11],</v>
      </c>
      <c r="M138">
        <v>53</v>
      </c>
      <c r="N138" t="str">
        <f t="shared" si="8"/>
        <v>.Cells(lngRenglonDatos + 53, lngColumnaAnio + cboPeriodo.ListIndex).Value = txtAprovecham.Text</v>
      </c>
    </row>
    <row r="139" spans="11:14" x14ac:dyDescent="0.25">
      <c r="K139">
        <v>10</v>
      </c>
      <c r="L139" t="str">
        <f t="shared" si="7"/>
        <v>RC[-10],</v>
      </c>
      <c r="M139">
        <v>54</v>
      </c>
      <c r="N139" t="str">
        <f t="shared" si="8"/>
        <v>.Cells(lngRenglonDatos + 54, lngColumnaAnio + cboPeriodo.ListIndex).Value = txtAprovecham.Text</v>
      </c>
    </row>
    <row r="140" spans="11:14" x14ac:dyDescent="0.25">
      <c r="K140">
        <v>9</v>
      </c>
      <c r="L140" t="str">
        <f t="shared" si="7"/>
        <v>RC[-9],</v>
      </c>
      <c r="M140">
        <v>55</v>
      </c>
      <c r="N140" t="str">
        <f t="shared" si="8"/>
        <v>.Cells(lngRenglonDatos + 55, lngColumnaAnio + cboPeriodo.ListIndex).Value = txtAprovecham.Text</v>
      </c>
    </row>
    <row r="141" spans="11:14" x14ac:dyDescent="0.25">
      <c r="K141">
        <v>8</v>
      </c>
      <c r="L141" t="str">
        <f t="shared" si="7"/>
        <v>RC[-8],</v>
      </c>
      <c r="M141">
        <v>56</v>
      </c>
      <c r="N141" t="str">
        <f t="shared" si="8"/>
        <v>.Cells(lngRenglonDatos + 56, lngColumnaAnio + cboPeriodo.ListIndex).Value = txtAprovecham.Text</v>
      </c>
    </row>
    <row r="142" spans="11:14" x14ac:dyDescent="0.25">
      <c r="K142">
        <v>7</v>
      </c>
      <c r="L142" t="str">
        <f t="shared" si="7"/>
        <v>RC[-7],</v>
      </c>
      <c r="M142">
        <v>57</v>
      </c>
      <c r="N142" t="str">
        <f t="shared" si="8"/>
        <v>.Cells(lngRenglonDatos + 57, lngColumnaAnio + cboPeriodo.ListIndex).Value = txtAprovecham.Text</v>
      </c>
    </row>
    <row r="143" spans="11:14" x14ac:dyDescent="0.25">
      <c r="K143">
        <v>6</v>
      </c>
      <c r="L143" t="str">
        <f t="shared" si="7"/>
        <v>RC[-6],</v>
      </c>
      <c r="M143">
        <v>58</v>
      </c>
      <c r="N143" t="str">
        <f t="shared" si="8"/>
        <v>.Cells(lngRenglonDatos + 58, lngColumnaAnio + cboPeriodo.ListIndex).Value = txtAprovecham.Text</v>
      </c>
    </row>
    <row r="144" spans="11:14" x14ac:dyDescent="0.25">
      <c r="K144">
        <v>5</v>
      </c>
      <c r="L144" t="str">
        <f t="shared" si="7"/>
        <v>RC[-5],</v>
      </c>
      <c r="M144">
        <v>59</v>
      </c>
      <c r="N144" t="str">
        <f t="shared" si="8"/>
        <v>.Cells(lngRenglonDatos + 59, lngColumnaAnio + cboPeriodo.ListIndex).Value = txtAprovecham.Text</v>
      </c>
    </row>
    <row r="145" spans="11:14" x14ac:dyDescent="0.25">
      <c r="K145">
        <v>4</v>
      </c>
      <c r="L145" t="str">
        <f t="shared" si="7"/>
        <v>RC[-4],</v>
      </c>
      <c r="M145">
        <v>60</v>
      </c>
      <c r="N145" t="str">
        <f t="shared" si="8"/>
        <v>.Cells(lngRenglonDatos + 60, lngColumnaAnio + cboPeriodo.ListIndex).Value = txtAprovecham.Text</v>
      </c>
    </row>
    <row r="146" spans="11:14" x14ac:dyDescent="0.25">
      <c r="K146">
        <v>3</v>
      </c>
      <c r="L146" t="str">
        <f t="shared" si="7"/>
        <v>RC[-3],</v>
      </c>
      <c r="M146">
        <v>61</v>
      </c>
      <c r="N146" t="str">
        <f t="shared" si="8"/>
        <v>.Cells(lngRenglonDatos + 61, lngColumnaAnio + cboPeriodo.ListIndex).Value = txtAprovecham.Text</v>
      </c>
    </row>
    <row r="147" spans="11:14" x14ac:dyDescent="0.25">
      <c r="K147">
        <v>2</v>
      </c>
      <c r="L147" t="str">
        <f t="shared" si="7"/>
        <v>RC[-2],</v>
      </c>
      <c r="M147">
        <v>62</v>
      </c>
      <c r="N147" t="str">
        <f t="shared" si="8"/>
        <v>.Cells(lngRenglonDatos + 62, lngColumnaAnio + cboPeriodo.ListIndex).Value = txtAprovecham.Text</v>
      </c>
    </row>
    <row r="148" spans="11:14" x14ac:dyDescent="0.25">
      <c r="K148">
        <v>1</v>
      </c>
      <c r="L148" t="str">
        <f>CONCATENATE(XDI148, XDJ148, XDK148, XDL148, XDM148, XDN148, XDO148, XDP148, XDQ148, XDR148, XDS148, XDT148, XDU148, XDV148, XDW148, XDX148, XDY148, XDZ148, XEA148, XEB148, XEC148, XED148, XEE148, XEF148, XEG148, XEH148, XEI148, XEJ148, XEK148, XEL148, XEM148, XEN148, XEO148, XEP148, XEQ148, XER148, XES148, XET148, XEU148, XEV148, XEW148, XEX148, XEY148, XEZ148, XFA148, XFB148, XFC148, XFD148, A148, B148, C148, D148, E148, F148, G148, H148, I148, J148, K148)</f>
        <v>1</v>
      </c>
      <c r="M148">
        <v>63</v>
      </c>
      <c r="N148" t="str">
        <f t="shared" si="8"/>
        <v>.Cells(lngRenglonDatos + 63, lngColumnaAnio + cboPeriodo.ListIndex).Value = txtAprovecham.Text</v>
      </c>
    </row>
    <row r="149" spans="11:14" x14ac:dyDescent="0.25">
      <c r="M149">
        <v>64</v>
      </c>
      <c r="N149" t="str">
        <f t="shared" si="8"/>
        <v>.Cells(lngRenglonDatos + 64, lngColumnaAnio + cboPeriodo.ListIndex).Value = txtAprovecham.Text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K247"/>
  <sheetViews>
    <sheetView topLeftCell="P17" workbookViewId="0">
      <selection activeCell="A50" sqref="A1:XFD1048576"/>
    </sheetView>
  </sheetViews>
  <sheetFormatPr baseColWidth="10" defaultRowHeight="15" x14ac:dyDescent="0.25"/>
  <cols>
    <col min="4" max="4" width="25.140625" customWidth="1"/>
    <col min="10" max="10" width="16.85546875" bestFit="1" customWidth="1"/>
    <col min="12" max="15" width="16.85546875" bestFit="1" customWidth="1"/>
    <col min="16" max="16" width="16.7109375" customWidth="1"/>
    <col min="17" max="26" width="17" customWidth="1"/>
    <col min="27" max="27" width="13.140625" bestFit="1" customWidth="1"/>
    <col min="30" max="30" width="11.5703125" bestFit="1" customWidth="1"/>
    <col min="31" max="31" width="13.140625" bestFit="1" customWidth="1"/>
    <col min="32" max="61" width="0" hidden="1" customWidth="1"/>
  </cols>
  <sheetData>
    <row r="2" spans="2:62" x14ac:dyDescent="0.25">
      <c r="B2" t="s">
        <v>0</v>
      </c>
    </row>
    <row r="3" spans="2:62" x14ac:dyDescent="0.25">
      <c r="B3" t="s">
        <v>1</v>
      </c>
      <c r="C3" t="s">
        <v>413</v>
      </c>
    </row>
    <row r="4" spans="2:62" x14ac:dyDescent="0.25">
      <c r="B4" t="s">
        <v>2</v>
      </c>
      <c r="C4" t="s">
        <v>456</v>
      </c>
    </row>
    <row r="5" spans="2:62" x14ac:dyDescent="0.25">
      <c r="B5" t="s">
        <v>3</v>
      </c>
    </row>
    <row r="6" spans="2:62" x14ac:dyDescent="0.25">
      <c r="B6" t="s">
        <v>77</v>
      </c>
      <c r="C6" t="s">
        <v>457</v>
      </c>
    </row>
    <row r="8" spans="2:62" x14ac:dyDescent="0.25">
      <c r="B8" t="s">
        <v>159</v>
      </c>
      <c r="C8" t="s">
        <v>158</v>
      </c>
      <c r="D8" t="s">
        <v>4</v>
      </c>
      <c r="E8" t="s">
        <v>5</v>
      </c>
      <c r="F8" t="s">
        <v>80</v>
      </c>
      <c r="G8" t="s">
        <v>6</v>
      </c>
      <c r="H8" t="s">
        <v>164</v>
      </c>
      <c r="I8" t="s">
        <v>78</v>
      </c>
      <c r="J8" t="s">
        <v>450</v>
      </c>
      <c r="K8" t="s">
        <v>8</v>
      </c>
      <c r="L8" t="s">
        <v>451</v>
      </c>
      <c r="M8" t="s">
        <v>451</v>
      </c>
      <c r="N8" t="s">
        <v>451</v>
      </c>
      <c r="O8" t="s">
        <v>451</v>
      </c>
      <c r="P8" t="s">
        <v>451</v>
      </c>
      <c r="Q8" t="s">
        <v>452</v>
      </c>
      <c r="R8" t="s">
        <v>452</v>
      </c>
      <c r="S8" t="s">
        <v>452</v>
      </c>
      <c r="T8" t="s">
        <v>452</v>
      </c>
      <c r="U8" t="s">
        <v>452</v>
      </c>
      <c r="V8" t="s">
        <v>453</v>
      </c>
      <c r="W8" t="s">
        <v>453</v>
      </c>
      <c r="X8" t="s">
        <v>453</v>
      </c>
      <c r="Y8" t="s">
        <v>453</v>
      </c>
      <c r="Z8" t="s">
        <v>453</v>
      </c>
      <c r="AA8" t="s">
        <v>454</v>
      </c>
      <c r="AB8" t="s">
        <v>454</v>
      </c>
      <c r="AC8" t="s">
        <v>454</v>
      </c>
      <c r="AD8" t="s">
        <v>454</v>
      </c>
      <c r="AE8" t="s">
        <v>454</v>
      </c>
      <c r="AF8" t="s">
        <v>455</v>
      </c>
      <c r="AG8" t="s">
        <v>455</v>
      </c>
      <c r="AH8" t="s">
        <v>455</v>
      </c>
      <c r="AI8" t="s">
        <v>455</v>
      </c>
      <c r="AJ8" t="s">
        <v>455</v>
      </c>
      <c r="AK8" t="s">
        <v>451</v>
      </c>
      <c r="AL8" t="s">
        <v>451</v>
      </c>
      <c r="AM8" t="s">
        <v>451</v>
      </c>
      <c r="AN8" t="s">
        <v>451</v>
      </c>
      <c r="AO8" t="s">
        <v>451</v>
      </c>
      <c r="AP8" t="s">
        <v>452</v>
      </c>
      <c r="AQ8" t="s">
        <v>452</v>
      </c>
      <c r="AR8" t="s">
        <v>452</v>
      </c>
      <c r="AS8" t="s">
        <v>452</v>
      </c>
      <c r="AT8" t="s">
        <v>452</v>
      </c>
      <c r="AU8" t="s">
        <v>453</v>
      </c>
      <c r="AV8" t="s">
        <v>453</v>
      </c>
      <c r="AW8" t="s">
        <v>453</v>
      </c>
      <c r="AX8" t="s">
        <v>453</v>
      </c>
      <c r="AY8" t="s">
        <v>453</v>
      </c>
      <c r="AZ8" t="s">
        <v>454</v>
      </c>
      <c r="BA8" t="s">
        <v>454</v>
      </c>
      <c r="BB8" t="s">
        <v>454</v>
      </c>
      <c r="BC8" t="s">
        <v>454</v>
      </c>
      <c r="BD8" t="s">
        <v>454</v>
      </c>
      <c r="BE8" t="s">
        <v>455</v>
      </c>
      <c r="BF8" t="s">
        <v>455</v>
      </c>
      <c r="BG8" t="s">
        <v>455</v>
      </c>
      <c r="BH8" t="s">
        <v>455</v>
      </c>
      <c r="BI8" t="s">
        <v>455</v>
      </c>
      <c r="BJ8" t="s">
        <v>13</v>
      </c>
    </row>
    <row r="9" spans="2:62" s="52" customFormat="1" x14ac:dyDescent="0.25">
      <c r="L9" s="52">
        <v>2016</v>
      </c>
      <c r="M9" s="52">
        <v>2016</v>
      </c>
      <c r="N9" s="52">
        <v>2016</v>
      </c>
      <c r="O9" s="52">
        <v>2016</v>
      </c>
      <c r="P9" s="52">
        <v>2016</v>
      </c>
      <c r="Q9" s="52">
        <v>2016</v>
      </c>
      <c r="R9" s="52">
        <v>2016</v>
      </c>
      <c r="S9" s="52">
        <v>2016</v>
      </c>
      <c r="T9" s="52">
        <v>2016</v>
      </c>
      <c r="U9" s="52">
        <v>2016</v>
      </c>
      <c r="V9" s="52">
        <v>2016</v>
      </c>
      <c r="W9" s="52">
        <v>2016</v>
      </c>
      <c r="X9" s="52">
        <v>2016</v>
      </c>
      <c r="Y9" s="52">
        <v>2016</v>
      </c>
      <c r="Z9" s="52">
        <v>2016</v>
      </c>
      <c r="AA9" s="52">
        <v>2016</v>
      </c>
      <c r="AB9" s="52">
        <v>2016</v>
      </c>
      <c r="AC9" s="52">
        <v>2016</v>
      </c>
      <c r="AD9" s="52">
        <v>2016</v>
      </c>
      <c r="AE9" s="52">
        <v>2016</v>
      </c>
      <c r="AF9" s="52">
        <v>2016</v>
      </c>
      <c r="AG9" s="52">
        <v>2016</v>
      </c>
      <c r="AH9" s="52">
        <v>2016</v>
      </c>
      <c r="AI9" s="52">
        <v>2016</v>
      </c>
      <c r="AJ9" s="52">
        <v>2016</v>
      </c>
      <c r="AK9" s="52">
        <v>2017</v>
      </c>
      <c r="AL9" s="52">
        <v>2017</v>
      </c>
      <c r="AM9" s="52">
        <v>2017</v>
      </c>
      <c r="AN9" s="52">
        <v>2017</v>
      </c>
      <c r="AO9" s="52">
        <v>2017</v>
      </c>
      <c r="AP9" s="52">
        <v>2017</v>
      </c>
      <c r="AQ9" s="52">
        <v>2017</v>
      </c>
      <c r="AR9" s="52">
        <v>2017</v>
      </c>
      <c r="AS9" s="52">
        <v>2017</v>
      </c>
      <c r="AT9" s="52">
        <v>2017</v>
      </c>
      <c r="AU9" s="52">
        <v>2017</v>
      </c>
      <c r="AV9" s="52">
        <v>2017</v>
      </c>
      <c r="AW9" s="52">
        <v>2017</v>
      </c>
      <c r="AX9" s="52">
        <v>2017</v>
      </c>
      <c r="AY9" s="52">
        <v>2017</v>
      </c>
      <c r="AZ9" s="52">
        <v>2017</v>
      </c>
      <c r="BA9" s="52">
        <v>2017</v>
      </c>
      <c r="BB9" s="52">
        <v>2017</v>
      </c>
      <c r="BC9" s="52">
        <v>2017</v>
      </c>
      <c r="BD9" s="52">
        <v>2017</v>
      </c>
      <c r="BE9" s="52">
        <v>2017</v>
      </c>
      <c r="BF9" s="52">
        <v>2017</v>
      </c>
      <c r="BG9" s="52">
        <v>2017</v>
      </c>
      <c r="BH9" s="52">
        <v>2017</v>
      </c>
      <c r="BI9" s="52">
        <v>2017</v>
      </c>
    </row>
    <row r="10" spans="2:62" s="52" customFormat="1" x14ac:dyDescent="0.25">
      <c r="L10" s="52" t="s">
        <v>14</v>
      </c>
      <c r="M10" s="52" t="s">
        <v>15</v>
      </c>
      <c r="N10" s="52" t="s">
        <v>16</v>
      </c>
      <c r="O10" s="52" t="s">
        <v>17</v>
      </c>
      <c r="P10" s="52" t="s">
        <v>168</v>
      </c>
      <c r="Q10" s="52" t="s">
        <v>14</v>
      </c>
      <c r="R10" s="52" t="s">
        <v>15</v>
      </c>
      <c r="S10" s="52" t="s">
        <v>16</v>
      </c>
      <c r="T10" s="52" t="s">
        <v>17</v>
      </c>
      <c r="U10" s="52" t="s">
        <v>168</v>
      </c>
      <c r="V10" s="52" t="s">
        <v>14</v>
      </c>
      <c r="W10" s="52" t="s">
        <v>15</v>
      </c>
      <c r="X10" s="52" t="s">
        <v>16</v>
      </c>
      <c r="Y10" s="52" t="s">
        <v>17</v>
      </c>
      <c r="Z10" s="52" t="s">
        <v>168</v>
      </c>
      <c r="AA10" s="52" t="s">
        <v>14</v>
      </c>
      <c r="AB10" s="52" t="s">
        <v>15</v>
      </c>
      <c r="AC10" s="52" t="s">
        <v>16</v>
      </c>
      <c r="AD10" s="52" t="s">
        <v>17</v>
      </c>
      <c r="AE10" s="52" t="s">
        <v>168</v>
      </c>
      <c r="AF10" s="52" t="s">
        <v>14</v>
      </c>
      <c r="AG10" s="52" t="s">
        <v>15</v>
      </c>
      <c r="AH10" s="52" t="s">
        <v>16</v>
      </c>
      <c r="AI10" s="52" t="s">
        <v>17</v>
      </c>
      <c r="AJ10" s="52" t="s">
        <v>168</v>
      </c>
      <c r="AK10" s="52" t="s">
        <v>14</v>
      </c>
      <c r="AL10" s="52" t="s">
        <v>15</v>
      </c>
      <c r="AM10" s="52" t="s">
        <v>16</v>
      </c>
      <c r="AN10" s="52" t="s">
        <v>17</v>
      </c>
      <c r="AO10" s="52" t="s">
        <v>168</v>
      </c>
      <c r="AP10" s="52" t="s">
        <v>14</v>
      </c>
      <c r="AQ10" s="52" t="s">
        <v>15</v>
      </c>
      <c r="AR10" s="52" t="s">
        <v>16</v>
      </c>
      <c r="AS10" s="52" t="s">
        <v>17</v>
      </c>
      <c r="AT10" s="52" t="s">
        <v>168</v>
      </c>
      <c r="AU10" s="52" t="s">
        <v>14</v>
      </c>
      <c r="AV10" s="52" t="s">
        <v>15</v>
      </c>
      <c r="AW10" s="52" t="s">
        <v>16</v>
      </c>
      <c r="AX10" s="52" t="s">
        <v>17</v>
      </c>
      <c r="AY10" s="52" t="s">
        <v>168</v>
      </c>
      <c r="AZ10" s="52" t="s">
        <v>14</v>
      </c>
      <c r="BA10" s="52" t="s">
        <v>15</v>
      </c>
      <c r="BB10" s="52" t="s">
        <v>16</v>
      </c>
      <c r="BC10" s="52" t="s">
        <v>17</v>
      </c>
      <c r="BD10" s="52" t="s">
        <v>168</v>
      </c>
      <c r="BE10" s="52" t="s">
        <v>14</v>
      </c>
      <c r="BF10" s="52" t="s">
        <v>15</v>
      </c>
      <c r="BG10" s="52" t="s">
        <v>16</v>
      </c>
      <c r="BH10" s="52" t="s">
        <v>17</v>
      </c>
      <c r="BI10" s="52" t="s">
        <v>168</v>
      </c>
    </row>
    <row r="11" spans="2:62" x14ac:dyDescent="0.25">
      <c r="B11" t="s">
        <v>160</v>
      </c>
      <c r="C11" t="s">
        <v>378</v>
      </c>
      <c r="D11" t="s">
        <v>90</v>
      </c>
      <c r="E11" t="s">
        <v>391</v>
      </c>
      <c r="F11" t="s">
        <v>436</v>
      </c>
      <c r="G11" t="s">
        <v>156</v>
      </c>
      <c r="H11" t="s">
        <v>153</v>
      </c>
      <c r="I11" t="s">
        <v>439</v>
      </c>
      <c r="J11" s="76">
        <v>200000000</v>
      </c>
      <c r="K11" t="s">
        <v>437</v>
      </c>
      <c r="L11" s="76">
        <v>192079535</v>
      </c>
      <c r="M11" s="76">
        <v>191453955</v>
      </c>
      <c r="N11" s="76">
        <v>190799798</v>
      </c>
      <c r="O11" s="76">
        <v>190115762</v>
      </c>
      <c r="P11" s="76">
        <v>190115762</v>
      </c>
      <c r="Q11" s="76">
        <v>598253</v>
      </c>
      <c r="R11" s="76">
        <v>625580.63</v>
      </c>
      <c r="S11" s="76">
        <v>654156</v>
      </c>
      <c r="T11" s="76">
        <v>684037</v>
      </c>
      <c r="U11" s="76">
        <v>2562026.0699999998</v>
      </c>
      <c r="V11" s="76">
        <v>2534588</v>
      </c>
      <c r="W11" s="76">
        <v>2734103.12</v>
      </c>
      <c r="X11" s="76">
        <v>2901155</v>
      </c>
      <c r="Y11" s="76">
        <v>3184275</v>
      </c>
      <c r="Z11" s="76">
        <v>11354121.529999999</v>
      </c>
      <c r="AA11" s="76"/>
      <c r="AB11" s="76"/>
      <c r="AC11" s="76"/>
      <c r="AD11" s="76">
        <v>52500</v>
      </c>
      <c r="AE11" s="76">
        <v>52500</v>
      </c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</row>
    <row r="12" spans="2:62" x14ac:dyDescent="0.25">
      <c r="D12" t="s">
        <v>90</v>
      </c>
      <c r="E12" t="s">
        <v>134</v>
      </c>
      <c r="F12" t="s">
        <v>438</v>
      </c>
      <c r="G12" t="s">
        <v>156</v>
      </c>
      <c r="H12" t="s">
        <v>153</v>
      </c>
      <c r="I12" t="s">
        <v>439</v>
      </c>
      <c r="J12" s="76">
        <v>400000000</v>
      </c>
      <c r="K12" t="s">
        <v>437</v>
      </c>
      <c r="L12" s="76">
        <v>333347707.75</v>
      </c>
      <c r="M12" s="76">
        <v>329395392.44</v>
      </c>
      <c r="N12" s="76">
        <v>325401432.39999998</v>
      </c>
      <c r="O12" s="76">
        <v>321365388.82999998</v>
      </c>
      <c r="P12" s="76">
        <v>321365388.82999998</v>
      </c>
      <c r="Q12" s="76">
        <v>3911104.8</v>
      </c>
      <c r="R12" s="76">
        <v>3952315.31</v>
      </c>
      <c r="S12" s="76">
        <v>3993960.04</v>
      </c>
      <c r="T12" s="76">
        <v>4036043.57</v>
      </c>
      <c r="U12" s="76">
        <v>15893423.720000001</v>
      </c>
      <c r="V12" s="76">
        <v>4035746</v>
      </c>
      <c r="W12" s="76">
        <v>4199748.57</v>
      </c>
      <c r="X12" s="76">
        <v>4599953.58</v>
      </c>
      <c r="Y12" s="76">
        <v>5045296.62</v>
      </c>
      <c r="Z12" s="76">
        <v>17880744.890000001</v>
      </c>
      <c r="AA12" s="76"/>
      <c r="AB12" s="76"/>
      <c r="AC12" s="76"/>
      <c r="AD12" s="76">
        <v>90800</v>
      </c>
      <c r="AE12" s="76">
        <v>90800</v>
      </c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</row>
    <row r="13" spans="2:62" x14ac:dyDescent="0.25">
      <c r="J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</row>
    <row r="14" spans="2:62" x14ac:dyDescent="0.25">
      <c r="D14" t="s">
        <v>90</v>
      </c>
      <c r="E14" t="s">
        <v>130</v>
      </c>
      <c r="F14" t="s">
        <v>440</v>
      </c>
      <c r="G14" t="s">
        <v>156</v>
      </c>
      <c r="H14" t="s">
        <v>156</v>
      </c>
      <c r="I14" t="s">
        <v>439</v>
      </c>
      <c r="J14" s="76">
        <v>900000000</v>
      </c>
      <c r="K14" t="s">
        <v>437</v>
      </c>
      <c r="L14" s="76">
        <v>885967573</v>
      </c>
      <c r="M14" s="76">
        <v>884139554</v>
      </c>
      <c r="N14" s="76">
        <v>882228035</v>
      </c>
      <c r="O14" s="76">
        <v>880229201</v>
      </c>
      <c r="P14" s="76">
        <v>880229201</v>
      </c>
      <c r="Q14" s="76">
        <v>1748165</v>
      </c>
      <c r="R14" s="76">
        <v>1828018</v>
      </c>
      <c r="S14" s="76">
        <v>1911519</v>
      </c>
      <c r="T14" s="76">
        <v>1998834</v>
      </c>
      <c r="U14" s="76">
        <v>7486537.4900000002</v>
      </c>
      <c r="V14" s="76">
        <v>10501165</v>
      </c>
      <c r="W14" s="76">
        <v>11436750</v>
      </c>
      <c r="X14" s="76">
        <v>12220170</v>
      </c>
      <c r="Y14" s="76">
        <v>13570131</v>
      </c>
      <c r="Z14" s="76">
        <v>47728923.219999999</v>
      </c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</row>
    <row r="15" spans="2:62" x14ac:dyDescent="0.25">
      <c r="D15" t="s">
        <v>90</v>
      </c>
      <c r="E15" t="s">
        <v>391</v>
      </c>
      <c r="F15" t="s">
        <v>441</v>
      </c>
      <c r="G15" t="s">
        <v>156</v>
      </c>
      <c r="H15" t="s">
        <v>153</v>
      </c>
      <c r="I15" t="s">
        <v>439</v>
      </c>
      <c r="J15" s="76">
        <v>967641700</v>
      </c>
      <c r="K15" t="s">
        <v>437</v>
      </c>
      <c r="L15" s="76">
        <v>959369982</v>
      </c>
      <c r="M15" s="76">
        <v>957498386</v>
      </c>
      <c r="N15" s="76">
        <v>955547077</v>
      </c>
      <c r="O15" s="76">
        <v>953512661</v>
      </c>
      <c r="P15" s="76">
        <v>953512661</v>
      </c>
      <c r="Q15" s="76">
        <v>1795140</v>
      </c>
      <c r="R15" s="76">
        <v>1871596</v>
      </c>
      <c r="S15" s="76">
        <v>1951309</v>
      </c>
      <c r="T15" s="76">
        <v>2034416</v>
      </c>
      <c r="U15" s="76">
        <v>7652460.5</v>
      </c>
      <c r="V15" s="76">
        <v>12138996</v>
      </c>
      <c r="W15" s="76">
        <v>13147254</v>
      </c>
      <c r="X15" s="76">
        <v>14002579</v>
      </c>
      <c r="Y15" s="76">
        <v>15448357</v>
      </c>
      <c r="Z15" s="76">
        <v>54737185.030000001</v>
      </c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</row>
    <row r="16" spans="2:62" x14ac:dyDescent="0.25">
      <c r="D16" t="s">
        <v>90</v>
      </c>
      <c r="E16" t="s">
        <v>134</v>
      </c>
      <c r="F16" t="s">
        <v>442</v>
      </c>
      <c r="G16" t="s">
        <v>156</v>
      </c>
      <c r="H16" t="s">
        <v>153</v>
      </c>
      <c r="I16" t="s">
        <v>439</v>
      </c>
      <c r="J16" s="76">
        <v>980000000</v>
      </c>
      <c r="K16" t="s">
        <v>437</v>
      </c>
      <c r="L16" s="76">
        <v>978707445</v>
      </c>
      <c r="M16" s="76">
        <v>977355849</v>
      </c>
      <c r="N16" s="76">
        <v>975942514</v>
      </c>
      <c r="O16" s="76">
        <v>974464620</v>
      </c>
      <c r="P16" s="76">
        <v>974464620</v>
      </c>
      <c r="Q16" s="76">
        <v>1292555</v>
      </c>
      <c r="R16" s="76">
        <v>1351596</v>
      </c>
      <c r="S16" s="76">
        <v>1413355</v>
      </c>
      <c r="T16" s="76">
        <v>1477894</v>
      </c>
      <c r="U16" s="76">
        <v>5535380</v>
      </c>
      <c r="V16" s="76">
        <v>12346161</v>
      </c>
      <c r="W16" s="76">
        <v>12409073</v>
      </c>
      <c r="X16" s="76">
        <v>13308554</v>
      </c>
      <c r="Y16" s="76">
        <v>14969761</v>
      </c>
      <c r="Z16" s="76">
        <v>53033549.43</v>
      </c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</row>
    <row r="17" spans="2:62" x14ac:dyDescent="0.25">
      <c r="D17" t="s">
        <v>90</v>
      </c>
      <c r="E17" t="s">
        <v>393</v>
      </c>
      <c r="F17" t="s">
        <v>443</v>
      </c>
      <c r="G17" t="s">
        <v>156</v>
      </c>
      <c r="H17" t="s">
        <v>153</v>
      </c>
      <c r="I17" t="s">
        <v>439</v>
      </c>
      <c r="J17" s="76">
        <v>1211900000</v>
      </c>
      <c r="K17" t="s">
        <v>437</v>
      </c>
      <c r="L17" s="76">
        <v>1210301585</v>
      </c>
      <c r="M17" s="76">
        <v>1208630156</v>
      </c>
      <c r="N17" s="76">
        <v>1206882380</v>
      </c>
      <c r="O17" s="76">
        <v>1205054768</v>
      </c>
      <c r="P17" s="76">
        <v>1205054768</v>
      </c>
      <c r="Q17" s="76">
        <v>1598415</v>
      </c>
      <c r="R17" s="76">
        <v>1671429</v>
      </c>
      <c r="S17" s="76">
        <v>1747776</v>
      </c>
      <c r="T17" s="76">
        <v>1827612</v>
      </c>
      <c r="U17" s="76">
        <v>6845231</v>
      </c>
      <c r="V17" s="76">
        <v>15188780</v>
      </c>
      <c r="W17" s="76">
        <v>14539308</v>
      </c>
      <c r="X17" s="76">
        <v>15529637</v>
      </c>
      <c r="Y17" s="76">
        <v>17225326</v>
      </c>
      <c r="Z17" s="76">
        <v>62483051.359999999</v>
      </c>
      <c r="AA17" s="76">
        <v>4024000</v>
      </c>
      <c r="AB17" s="76"/>
      <c r="AC17" s="76"/>
      <c r="AD17" s="76"/>
      <c r="AE17" s="76">
        <v>4024000</v>
      </c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</row>
    <row r="18" spans="2:62" x14ac:dyDescent="0.25">
      <c r="D18" t="s">
        <v>90</v>
      </c>
      <c r="E18" t="s">
        <v>134</v>
      </c>
      <c r="F18" t="s">
        <v>444</v>
      </c>
      <c r="G18" t="s">
        <v>156</v>
      </c>
      <c r="H18" t="s">
        <v>153</v>
      </c>
      <c r="I18" t="s">
        <v>439</v>
      </c>
      <c r="J18" s="76">
        <v>530000000</v>
      </c>
      <c r="K18" t="s">
        <v>437</v>
      </c>
      <c r="L18" s="76">
        <v>524398043</v>
      </c>
      <c r="M18" s="76">
        <v>523673849</v>
      </c>
      <c r="N18" s="76">
        <v>522916575</v>
      </c>
      <c r="O18" s="76">
        <v>522124709</v>
      </c>
      <c r="P18" s="76">
        <v>522124709</v>
      </c>
      <c r="Q18" s="76">
        <v>692560</v>
      </c>
      <c r="R18" s="76">
        <v>724194</v>
      </c>
      <c r="S18" s="76">
        <v>757274</v>
      </c>
      <c r="T18" s="76">
        <v>791866</v>
      </c>
      <c r="U18" s="76">
        <v>2965894</v>
      </c>
      <c r="V18" s="76">
        <v>6484153</v>
      </c>
      <c r="W18" s="76">
        <v>6612915</v>
      </c>
      <c r="X18" s="76">
        <v>7091121</v>
      </c>
      <c r="Y18" s="76">
        <v>7981265</v>
      </c>
      <c r="Z18" s="76">
        <v>28169453.469999999</v>
      </c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</row>
    <row r="19" spans="2:62" x14ac:dyDescent="0.25">
      <c r="J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</row>
    <row r="20" spans="2:62" x14ac:dyDescent="0.25">
      <c r="D20" t="s">
        <v>90</v>
      </c>
      <c r="E20" t="s">
        <v>130</v>
      </c>
      <c r="F20" t="s">
        <v>445</v>
      </c>
      <c r="G20" t="s">
        <v>156</v>
      </c>
      <c r="H20" t="s">
        <v>153</v>
      </c>
      <c r="I20" t="s">
        <v>439</v>
      </c>
      <c r="J20" s="76">
        <v>386690000</v>
      </c>
      <c r="K20" t="s">
        <v>437</v>
      </c>
      <c r="L20" s="76">
        <v>386179982</v>
      </c>
      <c r="M20" s="76">
        <v>385646667</v>
      </c>
      <c r="N20" s="76">
        <v>385088990</v>
      </c>
      <c r="O20" s="76">
        <v>384505841</v>
      </c>
      <c r="P20" s="76">
        <v>384505841</v>
      </c>
      <c r="Q20" s="76">
        <v>510018.3</v>
      </c>
      <c r="R20" s="76">
        <v>533315.1</v>
      </c>
      <c r="S20" s="76">
        <v>557676</v>
      </c>
      <c r="T20" s="76">
        <v>583150</v>
      </c>
      <c r="U20" s="76">
        <v>2184159.42</v>
      </c>
      <c r="V20" s="76">
        <v>4683590</v>
      </c>
      <c r="W20" s="76">
        <v>4919073</v>
      </c>
      <c r="X20" s="76">
        <v>5221693</v>
      </c>
      <c r="Y20" s="76">
        <v>5877239</v>
      </c>
      <c r="Z20" s="76">
        <v>20701594.73</v>
      </c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</row>
    <row r="21" spans="2:62" x14ac:dyDescent="0.25">
      <c r="D21" t="s">
        <v>90</v>
      </c>
      <c r="E21" t="s">
        <v>130</v>
      </c>
      <c r="F21" t="s">
        <v>446</v>
      </c>
      <c r="G21" t="s">
        <v>156</v>
      </c>
      <c r="H21" t="s">
        <v>96</v>
      </c>
      <c r="I21" t="s">
        <v>439</v>
      </c>
      <c r="J21" s="76">
        <v>141366445</v>
      </c>
      <c r="K21" t="s">
        <v>437</v>
      </c>
      <c r="L21" s="76">
        <v>141366445</v>
      </c>
      <c r="M21" s="76">
        <v>141366445</v>
      </c>
      <c r="N21" s="76">
        <v>141366445</v>
      </c>
      <c r="O21" s="76">
        <v>98204855.409999996</v>
      </c>
      <c r="P21" s="76">
        <v>98204855</v>
      </c>
      <c r="Q21" s="76"/>
      <c r="R21" s="76"/>
      <c r="S21" s="76"/>
      <c r="T21" s="76"/>
      <c r="U21" s="76"/>
      <c r="V21" s="76">
        <v>2996536</v>
      </c>
      <c r="W21" s="76">
        <v>2996536</v>
      </c>
      <c r="X21" s="76">
        <v>3029465</v>
      </c>
      <c r="Y21" s="76">
        <v>3095323</v>
      </c>
      <c r="Z21" s="76">
        <v>12117859.73</v>
      </c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</row>
    <row r="22" spans="2:62" x14ac:dyDescent="0.25">
      <c r="D22" t="s">
        <v>90</v>
      </c>
      <c r="E22" t="s">
        <v>130</v>
      </c>
      <c r="F22" t="s">
        <v>447</v>
      </c>
      <c r="G22" t="s">
        <v>156</v>
      </c>
      <c r="H22" t="s">
        <v>105</v>
      </c>
      <c r="I22" t="s">
        <v>439</v>
      </c>
      <c r="J22" s="76">
        <v>303373523</v>
      </c>
      <c r="K22" t="s">
        <v>437</v>
      </c>
      <c r="L22" s="76">
        <v>284162979</v>
      </c>
      <c r="M22" s="76">
        <v>284162979</v>
      </c>
      <c r="N22" s="76">
        <v>284162979</v>
      </c>
      <c r="O22" s="76">
        <v>196423001.37</v>
      </c>
      <c r="P22" s="76">
        <v>196423001</v>
      </c>
      <c r="Q22" s="76"/>
      <c r="R22" s="76"/>
      <c r="S22" s="76"/>
      <c r="T22" s="76"/>
      <c r="U22" s="76"/>
      <c r="V22" s="76">
        <v>5654272</v>
      </c>
      <c r="W22" s="76">
        <v>5716407</v>
      </c>
      <c r="X22" s="76">
        <v>5716407</v>
      </c>
      <c r="Y22" s="76">
        <v>5654272</v>
      </c>
      <c r="Z22" s="76">
        <v>22741359.010000002</v>
      </c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</row>
    <row r="23" spans="2:62" x14ac:dyDescent="0.25">
      <c r="D23" t="s">
        <v>151</v>
      </c>
      <c r="E23" t="s">
        <v>377</v>
      </c>
      <c r="G23" t="s">
        <v>156</v>
      </c>
      <c r="H23" t="s">
        <v>401</v>
      </c>
      <c r="I23" t="s">
        <v>449</v>
      </c>
      <c r="J23" s="76">
        <v>1256600000</v>
      </c>
      <c r="K23" t="s">
        <v>437</v>
      </c>
      <c r="L23" s="76">
        <v>1256600000</v>
      </c>
      <c r="M23" s="76">
        <v>1256600000</v>
      </c>
      <c r="N23" s="76">
        <v>1256600000</v>
      </c>
      <c r="O23" s="76">
        <v>1256600000</v>
      </c>
      <c r="P23" s="76">
        <v>1256600000</v>
      </c>
      <c r="Q23" s="76">
        <v>44550888</v>
      </c>
      <c r="R23" s="76">
        <v>65185250</v>
      </c>
      <c r="S23" s="76">
        <v>66409243</v>
      </c>
      <c r="T23" s="76">
        <v>88813927</v>
      </c>
      <c r="U23" s="76">
        <v>264959307.36000001</v>
      </c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t="s">
        <v>464</v>
      </c>
    </row>
    <row r="24" spans="2:62" x14ac:dyDescent="0.25">
      <c r="D24" t="s">
        <v>18</v>
      </c>
      <c r="E24" t="s">
        <v>130</v>
      </c>
      <c r="G24" t="s">
        <v>94</v>
      </c>
      <c r="I24" t="s">
        <v>439</v>
      </c>
      <c r="J24" s="76">
        <v>3545000</v>
      </c>
      <c r="K24" t="s">
        <v>437</v>
      </c>
      <c r="L24" s="76">
        <v>1039577</v>
      </c>
      <c r="M24" s="76">
        <v>947371</v>
      </c>
      <c r="N24" s="76">
        <v>855690</v>
      </c>
      <c r="O24" s="76">
        <v>764009.06</v>
      </c>
      <c r="P24" s="76">
        <v>764009</v>
      </c>
      <c r="Q24" s="76">
        <v>91681.02</v>
      </c>
      <c r="R24" s="76">
        <v>91681.02</v>
      </c>
      <c r="S24" s="76">
        <v>91681.02</v>
      </c>
      <c r="T24" s="76">
        <v>91681.02</v>
      </c>
      <c r="U24" s="76">
        <v>366724.08</v>
      </c>
      <c r="V24" s="76">
        <v>15579.47</v>
      </c>
      <c r="W24" s="76">
        <v>15181.1</v>
      </c>
      <c r="X24" s="76">
        <v>14634.24</v>
      </c>
      <c r="Y24" s="76">
        <v>14541.32</v>
      </c>
      <c r="Z24" s="76">
        <v>59936.23</v>
      </c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</row>
    <row r="25" spans="2:62" x14ac:dyDescent="0.25">
      <c r="D25" t="s">
        <v>18</v>
      </c>
      <c r="E25" t="s">
        <v>130</v>
      </c>
      <c r="G25" t="s">
        <v>94</v>
      </c>
      <c r="I25" t="s">
        <v>439</v>
      </c>
      <c r="J25" s="76">
        <v>14400000</v>
      </c>
      <c r="K25" t="s">
        <v>437</v>
      </c>
      <c r="L25" s="76"/>
      <c r="M25" s="76"/>
      <c r="N25" s="76"/>
      <c r="O25" s="76"/>
      <c r="P25" s="76">
        <v>14400000</v>
      </c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t="s">
        <v>461</v>
      </c>
    </row>
    <row r="26" spans="2:62" x14ac:dyDescent="0.25">
      <c r="J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</row>
    <row r="27" spans="2:62" x14ac:dyDescent="0.25">
      <c r="B27" t="s">
        <v>160</v>
      </c>
      <c r="C27" t="s">
        <v>379</v>
      </c>
      <c r="D27" t="s">
        <v>92</v>
      </c>
      <c r="E27" t="s">
        <v>385</v>
      </c>
      <c r="G27" t="s">
        <v>94</v>
      </c>
      <c r="I27" t="s">
        <v>439</v>
      </c>
      <c r="J27" s="76">
        <v>300000000</v>
      </c>
      <c r="K27" t="s">
        <v>437</v>
      </c>
      <c r="L27" s="76"/>
      <c r="M27" s="76"/>
      <c r="N27" s="76"/>
      <c r="O27" s="76"/>
      <c r="P27" s="76"/>
      <c r="Q27" s="76">
        <v>300000000</v>
      </c>
      <c r="R27" s="76"/>
      <c r="S27" s="76"/>
      <c r="T27" s="76"/>
      <c r="U27" s="82">
        <f>+Q27</f>
        <v>300000000</v>
      </c>
      <c r="V27" s="76">
        <v>1072593.78</v>
      </c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t="s">
        <v>458</v>
      </c>
    </row>
    <row r="28" spans="2:62" x14ac:dyDescent="0.25">
      <c r="D28" t="s">
        <v>92</v>
      </c>
      <c r="E28" t="s">
        <v>400</v>
      </c>
      <c r="G28" t="s">
        <v>94</v>
      </c>
      <c r="I28" t="s">
        <v>439</v>
      </c>
      <c r="J28" s="76">
        <v>500000000</v>
      </c>
      <c r="K28" t="s">
        <v>437</v>
      </c>
      <c r="L28" s="76"/>
      <c r="M28" s="76"/>
      <c r="N28" s="76"/>
      <c r="O28" s="76"/>
      <c r="P28" s="76"/>
      <c r="Q28" s="76">
        <v>500000000</v>
      </c>
      <c r="R28" s="76"/>
      <c r="S28" s="76"/>
      <c r="T28" s="76"/>
      <c r="U28" s="82">
        <f>+Q28</f>
        <v>500000000</v>
      </c>
      <c r="V28" s="76">
        <v>3340216.66</v>
      </c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t="s">
        <v>459</v>
      </c>
    </row>
    <row r="29" spans="2:62" x14ac:dyDescent="0.25">
      <c r="D29" t="s">
        <v>92</v>
      </c>
      <c r="E29" t="s">
        <v>393</v>
      </c>
      <c r="G29" t="s">
        <v>94</v>
      </c>
      <c r="I29" t="s">
        <v>439</v>
      </c>
      <c r="J29" s="76">
        <v>400000000</v>
      </c>
      <c r="K29" t="s">
        <v>437</v>
      </c>
      <c r="L29" s="76">
        <v>400000000</v>
      </c>
      <c r="M29" s="76"/>
      <c r="N29" s="76"/>
      <c r="O29" s="76"/>
      <c r="P29" s="76"/>
      <c r="Q29" s="76"/>
      <c r="R29" s="76">
        <v>400000000</v>
      </c>
      <c r="S29" s="76"/>
      <c r="T29" s="76"/>
      <c r="U29" s="82">
        <f>+R29</f>
        <v>400000000</v>
      </c>
      <c r="V29" s="76">
        <v>942666.67</v>
      </c>
      <c r="W29" s="76">
        <v>1770416.68</v>
      </c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t="s">
        <v>460</v>
      </c>
    </row>
    <row r="30" spans="2:62" x14ac:dyDescent="0.25">
      <c r="D30" t="s">
        <v>92</v>
      </c>
      <c r="E30" t="s">
        <v>393</v>
      </c>
      <c r="F30" t="s">
        <v>448</v>
      </c>
      <c r="G30" t="s">
        <v>94</v>
      </c>
      <c r="I30" t="s">
        <v>439</v>
      </c>
      <c r="J30" s="76">
        <v>500000000</v>
      </c>
      <c r="K30" t="s">
        <v>437</v>
      </c>
      <c r="L30" s="76"/>
      <c r="M30" s="76"/>
      <c r="N30" s="76"/>
      <c r="O30" s="76">
        <v>500000000</v>
      </c>
      <c r="P30" s="76">
        <v>500000000</v>
      </c>
      <c r="Q30" s="76"/>
      <c r="R30" s="76"/>
      <c r="S30" s="76"/>
      <c r="T30" s="76"/>
      <c r="U30" s="82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</row>
    <row r="31" spans="2:62" x14ac:dyDescent="0.25">
      <c r="J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</row>
    <row r="32" spans="2:62" x14ac:dyDescent="0.25">
      <c r="J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</row>
    <row r="33" spans="1:63" x14ac:dyDescent="0.25">
      <c r="J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</row>
    <row r="34" spans="1:63" x14ac:dyDescent="0.25">
      <c r="J34" s="76"/>
      <c r="L34" s="78">
        <f>SUM(L35:L46)</f>
        <v>2501089419.96</v>
      </c>
      <c r="M34" s="78">
        <f t="shared" ref="M34:P34" si="0">SUM(M35:M46)</f>
        <v>2714730271</v>
      </c>
      <c r="N34" s="78">
        <f t="shared" si="0"/>
        <v>1845676048.02</v>
      </c>
      <c r="O34" s="78">
        <f t="shared" si="0"/>
        <v>1995414589.6199999</v>
      </c>
      <c r="P34" s="78">
        <f t="shared" si="0"/>
        <v>1995414589.6199999</v>
      </c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</row>
    <row r="35" spans="1:63" x14ac:dyDescent="0.25">
      <c r="J35" s="76"/>
      <c r="L35" s="78">
        <v>575432.06999999995</v>
      </c>
      <c r="M35" s="78">
        <v>169545606.84</v>
      </c>
      <c r="N35" s="78">
        <v>849353.3</v>
      </c>
      <c r="O35" s="78">
        <v>114841508.51000001</v>
      </c>
      <c r="P35" s="78">
        <v>114841508.51000001</v>
      </c>
      <c r="Q35" s="76"/>
      <c r="R35" s="76"/>
      <c r="S35" s="76"/>
      <c r="T35" s="76"/>
      <c r="U35" s="102"/>
      <c r="V35" s="102"/>
      <c r="W35" s="102"/>
      <c r="X35" s="102"/>
      <c r="Y35" s="102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</row>
    <row r="36" spans="1:63" x14ac:dyDescent="0.25">
      <c r="J36" s="76"/>
      <c r="L36" s="78">
        <v>652183650.58999991</v>
      </c>
      <c r="M36" s="78">
        <f>-39668408.25+294950829.62+239484056.94+771724123.61+4687780.89</f>
        <v>1271178382.8100002</v>
      </c>
      <c r="N36" s="78">
        <f>5911440.32+299257155.18+188245030.63+155508823.38+3907807.44</f>
        <v>652830256.95000005</v>
      </c>
      <c r="O36" s="78">
        <f>130105264.43+20899144.49+246801809.6+93315553.15+9395351.97</f>
        <v>500517123.63999999</v>
      </c>
      <c r="P36" s="78">
        <v>500517123.63999999</v>
      </c>
      <c r="Q36" s="76"/>
      <c r="R36" s="76"/>
      <c r="S36" s="76"/>
      <c r="T36" s="76"/>
      <c r="U36" s="102"/>
      <c r="V36" s="102"/>
      <c r="W36" s="102"/>
      <c r="X36" s="102"/>
      <c r="Y36" s="102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</row>
    <row r="37" spans="1:63" ht="15.75" thickBot="1" x14ac:dyDescent="0.3">
      <c r="J37" s="76"/>
      <c r="L37" s="78">
        <v>123052877.05</v>
      </c>
      <c r="M37" s="78">
        <v>126864408.92</v>
      </c>
      <c r="N37" s="78">
        <v>130027641.3</v>
      </c>
      <c r="O37" s="78">
        <v>133132329.51000001</v>
      </c>
      <c r="P37" s="78">
        <v>133132329.51000001</v>
      </c>
      <c r="Q37" s="76"/>
      <c r="R37" s="76"/>
      <c r="S37" s="76"/>
      <c r="T37" s="76"/>
      <c r="U37" s="102"/>
      <c r="V37" s="102"/>
      <c r="W37" s="102"/>
      <c r="X37" s="102"/>
      <c r="Y37" s="102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K37">
        <v>1</v>
      </c>
    </row>
    <row r="38" spans="1:63" x14ac:dyDescent="0.25">
      <c r="A38" s="90"/>
      <c r="B38" s="91" t="s">
        <v>161</v>
      </c>
      <c r="C38" s="91" t="s">
        <v>380</v>
      </c>
      <c r="D38" s="91" t="s">
        <v>301</v>
      </c>
      <c r="E38" s="92" t="s">
        <v>20</v>
      </c>
      <c r="F38" s="92"/>
      <c r="G38" s="92"/>
      <c r="H38" s="92"/>
      <c r="I38" s="92"/>
      <c r="J38" s="93"/>
      <c r="K38" s="92"/>
      <c r="L38" s="77">
        <v>356088144.35000002</v>
      </c>
      <c r="M38" s="77">
        <v>635365474.94000006</v>
      </c>
      <c r="N38" s="77">
        <v>499725855.45999998</v>
      </c>
      <c r="O38" s="77">
        <v>205643540.25</v>
      </c>
      <c r="P38" s="80">
        <v>205643540.25</v>
      </c>
      <c r="Q38" s="76"/>
      <c r="R38" s="76"/>
      <c r="S38" s="76"/>
      <c r="T38" s="76"/>
      <c r="U38" s="102"/>
      <c r="V38" s="102"/>
      <c r="W38" s="102"/>
      <c r="X38" s="102"/>
      <c r="Y38" s="102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K38">
        <v>0</v>
      </c>
    </row>
    <row r="39" spans="1:63" x14ac:dyDescent="0.25">
      <c r="A39" s="94"/>
      <c r="B39" s="95"/>
      <c r="C39" s="95"/>
      <c r="D39" s="95"/>
      <c r="E39" s="96" t="s">
        <v>21</v>
      </c>
      <c r="F39" s="96"/>
      <c r="G39" s="96"/>
      <c r="H39" s="96"/>
      <c r="I39" s="96"/>
      <c r="J39" s="97"/>
      <c r="K39" s="96"/>
      <c r="L39" s="78">
        <v>486898154.82999998</v>
      </c>
      <c r="M39" s="78">
        <v>474358820.07999998</v>
      </c>
      <c r="N39" s="78">
        <v>550591513.88</v>
      </c>
      <c r="O39" s="78">
        <v>524965941.25</v>
      </c>
      <c r="P39" s="81">
        <v>524965941.25</v>
      </c>
      <c r="Q39" s="76"/>
      <c r="R39" s="76"/>
      <c r="S39" s="76"/>
      <c r="T39" s="76"/>
      <c r="U39" s="102"/>
      <c r="V39" s="102"/>
      <c r="W39" s="102"/>
      <c r="X39" s="102"/>
      <c r="Y39" s="102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K39">
        <v>0</v>
      </c>
    </row>
    <row r="40" spans="1:63" x14ac:dyDescent="0.25">
      <c r="A40" s="94"/>
      <c r="B40" s="95"/>
      <c r="C40" s="95"/>
      <c r="D40" s="95"/>
      <c r="E40" s="95" t="s">
        <v>22</v>
      </c>
      <c r="F40" s="95"/>
      <c r="G40" s="95"/>
      <c r="H40" s="95"/>
      <c r="I40" s="95"/>
      <c r="J40" s="78"/>
      <c r="K40" s="95"/>
      <c r="L40" s="78">
        <v>482291161.06999999</v>
      </c>
      <c r="M40" s="78">
        <v>37417577.409999996</v>
      </c>
      <c r="N40" s="78">
        <v>11651427.130000001</v>
      </c>
      <c r="O40" s="78">
        <v>16314146.460000001</v>
      </c>
      <c r="P40" s="81">
        <v>16314146.460000001</v>
      </c>
      <c r="Q40" s="76"/>
      <c r="R40" s="76"/>
      <c r="S40" s="76"/>
      <c r="T40" s="76"/>
      <c r="U40" s="102"/>
      <c r="V40" s="102"/>
      <c r="W40" s="102"/>
      <c r="X40" s="102"/>
      <c r="Y40" s="102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K40">
        <v>0</v>
      </c>
    </row>
    <row r="41" spans="1:63" x14ac:dyDescent="0.25">
      <c r="A41" s="94"/>
      <c r="B41" s="95"/>
      <c r="C41" s="95"/>
      <c r="D41" s="95" t="s">
        <v>302</v>
      </c>
      <c r="E41" s="95" t="s">
        <v>23</v>
      </c>
      <c r="F41" s="95"/>
      <c r="G41" s="95"/>
      <c r="H41" s="95"/>
      <c r="I41" s="95"/>
      <c r="J41" s="78"/>
      <c r="K41" s="95"/>
      <c r="L41" s="78"/>
      <c r="M41" s="78"/>
      <c r="N41" s="78"/>
      <c r="O41" s="78"/>
      <c r="P41" s="81"/>
      <c r="Q41" s="76"/>
      <c r="R41" s="76"/>
      <c r="S41" s="76"/>
      <c r="T41" s="76"/>
      <c r="U41" s="102"/>
      <c r="V41" s="102"/>
      <c r="W41" s="102"/>
      <c r="X41" s="102"/>
      <c r="Y41" s="102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K41">
        <v>0</v>
      </c>
    </row>
    <row r="42" spans="1:63" x14ac:dyDescent="0.25">
      <c r="A42" s="94"/>
      <c r="B42" s="95"/>
      <c r="C42" s="95"/>
      <c r="D42" s="95"/>
      <c r="E42" s="95" t="s">
        <v>24</v>
      </c>
      <c r="F42" s="95"/>
      <c r="G42" s="95"/>
      <c r="H42" s="95"/>
      <c r="I42" s="95"/>
      <c r="J42" s="78"/>
      <c r="K42" s="95"/>
      <c r="L42" s="78"/>
      <c r="M42" s="78"/>
      <c r="N42" s="78"/>
      <c r="O42" s="78"/>
      <c r="P42" s="81"/>
      <c r="Q42" s="76"/>
      <c r="R42" s="76"/>
      <c r="S42" s="76"/>
      <c r="T42" s="76"/>
      <c r="U42" s="102"/>
      <c r="V42" s="102"/>
      <c r="W42" s="102"/>
      <c r="X42" s="102"/>
      <c r="Y42" s="102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K42">
        <v>0</v>
      </c>
    </row>
    <row r="43" spans="1:63" x14ac:dyDescent="0.25">
      <c r="A43" s="94"/>
      <c r="B43" s="95"/>
      <c r="C43" s="95"/>
      <c r="D43" s="95"/>
      <c r="E43" s="95" t="s">
        <v>25</v>
      </c>
      <c r="F43" s="95"/>
      <c r="G43" s="95"/>
      <c r="H43" s="95"/>
      <c r="I43" s="95"/>
      <c r="J43" s="78"/>
      <c r="K43" s="95"/>
      <c r="L43" s="78"/>
      <c r="M43" s="78"/>
      <c r="N43" s="78"/>
      <c r="O43" s="78"/>
      <c r="P43" s="81"/>
      <c r="Q43" s="76"/>
      <c r="R43" s="76"/>
      <c r="S43" s="76"/>
      <c r="T43" s="76"/>
      <c r="U43" s="102"/>
      <c r="V43" s="102"/>
      <c r="W43" s="102"/>
      <c r="X43" s="102"/>
      <c r="Y43" s="102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K43">
        <v>0</v>
      </c>
    </row>
    <row r="44" spans="1:63" x14ac:dyDescent="0.25">
      <c r="A44" s="94"/>
      <c r="B44" s="95"/>
      <c r="C44" s="95"/>
      <c r="D44" s="95" t="s">
        <v>303</v>
      </c>
      <c r="E44" s="95" t="s">
        <v>26</v>
      </c>
      <c r="F44" s="95"/>
      <c r="G44" s="95"/>
      <c r="H44" s="95"/>
      <c r="I44" s="95"/>
      <c r="J44" s="78"/>
      <c r="K44" s="95"/>
      <c r="L44" s="78">
        <v>400000000</v>
      </c>
      <c r="M44" s="78"/>
      <c r="N44" s="78"/>
      <c r="O44" s="78">
        <v>500000000</v>
      </c>
      <c r="P44" s="81">
        <v>500000000</v>
      </c>
      <c r="Q44" s="76"/>
      <c r="R44" s="76"/>
      <c r="S44" s="76"/>
      <c r="T44" s="76"/>
      <c r="U44" s="102"/>
      <c r="V44" s="102"/>
      <c r="W44" s="102"/>
      <c r="X44" s="102"/>
      <c r="Y44" s="102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</row>
    <row r="45" spans="1:63" x14ac:dyDescent="0.25">
      <c r="A45" s="94"/>
      <c r="B45" s="95"/>
      <c r="C45" s="95"/>
      <c r="D45" s="95" t="s">
        <v>304</v>
      </c>
      <c r="E45" s="96" t="s">
        <v>27</v>
      </c>
      <c r="F45" s="96"/>
      <c r="G45" s="96"/>
      <c r="H45" s="96"/>
      <c r="I45" s="96"/>
      <c r="J45" s="97"/>
      <c r="K45" s="96"/>
      <c r="L45" s="95"/>
      <c r="M45" s="95"/>
      <c r="N45" s="95"/>
      <c r="O45" s="95"/>
      <c r="P45" s="98"/>
      <c r="Q45" s="76"/>
      <c r="R45" s="76"/>
      <c r="S45" s="76"/>
      <c r="T45" s="76"/>
      <c r="U45" s="102"/>
      <c r="V45" s="102"/>
      <c r="W45" s="102"/>
      <c r="X45" s="102"/>
      <c r="Y45" s="102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K45">
        <v>0</v>
      </c>
    </row>
    <row r="46" spans="1:63" ht="15.75" thickBot="1" x14ac:dyDescent="0.3">
      <c r="A46" s="99"/>
      <c r="B46" s="100"/>
      <c r="C46" s="100"/>
      <c r="D46" s="100" t="s">
        <v>305</v>
      </c>
      <c r="E46" s="100" t="s">
        <v>305</v>
      </c>
      <c r="F46" s="100"/>
      <c r="G46" s="100"/>
      <c r="H46" s="100"/>
      <c r="I46" s="100"/>
      <c r="J46" s="79"/>
      <c r="K46" s="100"/>
      <c r="L46" s="100"/>
      <c r="M46" s="100"/>
      <c r="N46" s="100"/>
      <c r="O46" s="100"/>
      <c r="P46" s="101"/>
      <c r="Q46" s="76"/>
      <c r="R46" s="76"/>
      <c r="S46" s="76"/>
      <c r="T46" s="76"/>
      <c r="U46" s="102"/>
      <c r="V46" s="102"/>
      <c r="W46" s="102"/>
      <c r="X46" s="102"/>
      <c r="Y46" s="102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K46">
        <v>0</v>
      </c>
    </row>
    <row r="47" spans="1:63" x14ac:dyDescent="0.25">
      <c r="B47" t="s">
        <v>162</v>
      </c>
      <c r="C47" t="s">
        <v>28</v>
      </c>
      <c r="D47" t="s">
        <v>29</v>
      </c>
      <c r="E47" t="s">
        <v>30</v>
      </c>
      <c r="J47" s="76"/>
      <c r="L47" s="76">
        <v>649326354</v>
      </c>
      <c r="M47" s="76">
        <v>256932936</v>
      </c>
      <c r="N47" s="76">
        <v>238078961</v>
      </c>
      <c r="O47" s="76">
        <v>257148539</v>
      </c>
      <c r="P47" s="76">
        <v>1401486789</v>
      </c>
      <c r="Q47" s="76"/>
      <c r="R47" s="76"/>
      <c r="S47" s="76"/>
      <c r="T47" s="76"/>
      <c r="U47" s="102"/>
      <c r="V47" s="102"/>
      <c r="W47" s="102"/>
      <c r="X47" s="102"/>
      <c r="Y47" s="102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K47">
        <v>0</v>
      </c>
    </row>
    <row r="48" spans="1:63" x14ac:dyDescent="0.25">
      <c r="E48" t="s">
        <v>31</v>
      </c>
      <c r="J48" s="76"/>
      <c r="L48" s="76"/>
      <c r="M48" s="76"/>
      <c r="N48" s="76"/>
      <c r="O48" s="76"/>
      <c r="P48" s="76"/>
      <c r="Q48" s="76"/>
      <c r="R48" s="76"/>
      <c r="S48" s="76"/>
      <c r="T48" s="76"/>
      <c r="U48" s="102"/>
      <c r="V48" s="102"/>
      <c r="W48" s="102"/>
      <c r="X48" s="102"/>
      <c r="Y48" s="102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K48">
        <v>0</v>
      </c>
    </row>
    <row r="49" spans="4:63" x14ac:dyDescent="0.25">
      <c r="E49" t="s">
        <v>32</v>
      </c>
      <c r="J49" s="76"/>
      <c r="L49" s="76"/>
      <c r="M49" s="76"/>
      <c r="N49" s="76"/>
      <c r="O49" s="76"/>
      <c r="P49" s="76"/>
      <c r="Q49" s="76"/>
      <c r="R49" s="76"/>
      <c r="S49" s="76"/>
      <c r="T49" s="76"/>
      <c r="U49" s="102"/>
      <c r="V49" s="102"/>
      <c r="W49" s="102"/>
      <c r="X49" s="102"/>
      <c r="Y49" s="102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K49">
        <v>0</v>
      </c>
    </row>
    <row r="50" spans="4:63" x14ac:dyDescent="0.25">
      <c r="E50" t="s">
        <v>33</v>
      </c>
      <c r="J50" s="76"/>
      <c r="L50" s="76">
        <v>326329251</v>
      </c>
      <c r="M50" s="76">
        <v>138472252</v>
      </c>
      <c r="N50" s="76">
        <v>125798340</v>
      </c>
      <c r="O50" s="76">
        <v>147829750</v>
      </c>
      <c r="P50" s="76">
        <v>738429593</v>
      </c>
      <c r="Q50" s="76"/>
      <c r="R50" s="76"/>
      <c r="S50" s="76"/>
      <c r="T50" s="76"/>
      <c r="U50" s="102"/>
      <c r="V50" s="102"/>
      <c r="W50" s="102"/>
      <c r="X50" s="102"/>
      <c r="Y50" s="102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K50">
        <v>0</v>
      </c>
    </row>
    <row r="51" spans="4:63" x14ac:dyDescent="0.25">
      <c r="E51" t="s">
        <v>34</v>
      </c>
      <c r="J51" s="76"/>
      <c r="L51" s="76">
        <v>4240361</v>
      </c>
      <c r="M51" s="76">
        <v>35823</v>
      </c>
      <c r="N51" s="76">
        <v>7685702</v>
      </c>
      <c r="O51" s="76">
        <v>12726173</v>
      </c>
      <c r="P51" s="76">
        <v>24688059</v>
      </c>
      <c r="Q51" s="76"/>
      <c r="R51" s="76"/>
      <c r="S51" s="76"/>
      <c r="T51" s="76"/>
      <c r="U51" s="102"/>
      <c r="V51" s="102"/>
      <c r="W51" s="102"/>
      <c r="X51" s="102"/>
      <c r="Y51" s="102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K51">
        <v>0</v>
      </c>
    </row>
    <row r="52" spans="4:63" x14ac:dyDescent="0.25">
      <c r="E52" t="s">
        <v>35</v>
      </c>
      <c r="J52" s="76"/>
      <c r="L52" s="76">
        <v>69503656</v>
      </c>
      <c r="M52" s="76">
        <v>89535771</v>
      </c>
      <c r="N52" s="76">
        <v>144647350</v>
      </c>
      <c r="O52" s="76">
        <v>47894143</v>
      </c>
      <c r="P52" s="76">
        <v>351580919</v>
      </c>
      <c r="Q52" s="76"/>
      <c r="R52" s="76"/>
      <c r="S52" s="76"/>
      <c r="T52" s="76"/>
      <c r="U52" s="102"/>
      <c r="V52" s="102"/>
      <c r="W52" s="102"/>
      <c r="X52" s="102"/>
      <c r="Y52" s="102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K52">
        <v>0</v>
      </c>
    </row>
    <row r="53" spans="4:63" x14ac:dyDescent="0.25">
      <c r="E53" t="s">
        <v>36</v>
      </c>
      <c r="J53" s="76"/>
      <c r="L53" s="76"/>
      <c r="M53" s="76"/>
      <c r="N53" s="76"/>
      <c r="O53" s="76"/>
      <c r="P53" s="76"/>
      <c r="Q53" s="76"/>
      <c r="R53" s="76"/>
      <c r="S53" s="76"/>
      <c r="T53" s="76"/>
      <c r="U53" s="102"/>
      <c r="V53" s="102"/>
      <c r="W53" s="102"/>
      <c r="X53" s="102"/>
      <c r="Y53" s="102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K53">
        <v>0</v>
      </c>
    </row>
    <row r="54" spans="4:63" x14ac:dyDescent="0.25">
      <c r="D54" t="s">
        <v>37</v>
      </c>
      <c r="E54" t="s">
        <v>38</v>
      </c>
      <c r="J54" s="76"/>
      <c r="L54" s="76">
        <v>1489137640</v>
      </c>
      <c r="M54" s="76">
        <v>1927559275</v>
      </c>
      <c r="N54" s="76">
        <v>1707553917</v>
      </c>
      <c r="O54" s="76">
        <v>1513739440</v>
      </c>
      <c r="P54" s="76">
        <v>6637990272</v>
      </c>
      <c r="Q54" s="76"/>
      <c r="R54" s="76"/>
      <c r="S54" s="76"/>
      <c r="T54" s="76"/>
      <c r="U54" s="102"/>
      <c r="V54" s="102"/>
      <c r="W54" s="102"/>
      <c r="X54" s="102"/>
      <c r="Y54" s="102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K54">
        <v>0</v>
      </c>
    </row>
    <row r="55" spans="4:63" x14ac:dyDescent="0.25">
      <c r="E55" t="s">
        <v>39</v>
      </c>
      <c r="J55" s="76"/>
      <c r="L55" s="76">
        <v>126082342</v>
      </c>
      <c r="M55" s="76">
        <v>167416999</v>
      </c>
      <c r="N55" s="76">
        <v>145078560</v>
      </c>
      <c r="O55" s="76">
        <v>125233257</v>
      </c>
      <c r="P55" s="76">
        <v>563811158</v>
      </c>
      <c r="Q55" s="76"/>
      <c r="R55" s="76"/>
      <c r="S55" s="76"/>
      <c r="T55" s="76"/>
      <c r="U55" s="102"/>
      <c r="V55" s="102"/>
      <c r="W55" s="102"/>
      <c r="X55" s="102"/>
      <c r="Y55" s="102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K55">
        <v>0</v>
      </c>
    </row>
    <row r="56" spans="4:63" x14ac:dyDescent="0.25">
      <c r="E56" t="s">
        <v>40</v>
      </c>
      <c r="J56" s="76"/>
      <c r="L56" s="76">
        <v>74704899</v>
      </c>
      <c r="M56" s="76">
        <v>100233670</v>
      </c>
      <c r="N56" s="76">
        <v>108293416</v>
      </c>
      <c r="O56" s="76">
        <v>98617028</v>
      </c>
      <c r="P56" s="76">
        <v>381849013</v>
      </c>
      <c r="Q56" s="76"/>
      <c r="R56" s="76"/>
      <c r="S56" s="76"/>
      <c r="T56" s="76"/>
      <c r="U56" s="102"/>
      <c r="V56" s="102"/>
      <c r="W56" s="102"/>
      <c r="X56" s="102"/>
      <c r="Y56" s="102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K56">
        <v>0</v>
      </c>
    </row>
    <row r="57" spans="4:63" x14ac:dyDescent="0.25">
      <c r="E57" t="s">
        <v>41</v>
      </c>
      <c r="J57" s="76"/>
      <c r="L57" s="76"/>
      <c r="M57" s="76"/>
      <c r="N57" s="76"/>
      <c r="O57" s="76"/>
      <c r="P57" s="76"/>
      <c r="Q57" s="76"/>
      <c r="R57" s="76"/>
      <c r="S57" s="76"/>
      <c r="T57" s="76"/>
      <c r="U57" s="102"/>
      <c r="V57" s="102"/>
      <c r="W57" s="102"/>
      <c r="X57" s="102"/>
      <c r="Y57" s="102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K57">
        <v>0</v>
      </c>
    </row>
    <row r="58" spans="4:63" x14ac:dyDescent="0.25">
      <c r="E58" t="s">
        <v>42</v>
      </c>
      <c r="J58" s="76"/>
      <c r="L58" s="76"/>
      <c r="M58" s="76"/>
      <c r="N58" s="76"/>
      <c r="O58" s="76"/>
      <c r="P58" s="76"/>
      <c r="Q58" s="76"/>
      <c r="R58" s="76"/>
      <c r="S58" s="76"/>
      <c r="T58" s="76"/>
      <c r="U58" s="102"/>
      <c r="V58" s="102"/>
      <c r="W58" s="102"/>
      <c r="X58" s="102"/>
      <c r="Y58" s="102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K58">
        <v>0</v>
      </c>
    </row>
    <row r="59" spans="4:63" x14ac:dyDescent="0.25">
      <c r="E59" t="s">
        <v>43</v>
      </c>
      <c r="J59" s="76"/>
      <c r="L59" s="76">
        <v>34771151</v>
      </c>
      <c r="M59" s="76">
        <v>27568340</v>
      </c>
      <c r="N59" s="76">
        <v>37309008</v>
      </c>
      <c r="O59" s="76">
        <v>42082768</v>
      </c>
      <c r="P59" s="76">
        <v>141731267</v>
      </c>
      <c r="Q59" s="76"/>
      <c r="R59" s="76"/>
      <c r="S59" s="76"/>
      <c r="T59" s="76"/>
      <c r="U59" s="102"/>
      <c r="V59" s="102"/>
      <c r="W59" s="102"/>
      <c r="X59" s="102"/>
      <c r="Y59" s="102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K59">
        <v>0</v>
      </c>
    </row>
    <row r="60" spans="4:63" x14ac:dyDescent="0.25">
      <c r="E60" t="s">
        <v>44</v>
      </c>
      <c r="J60" s="76"/>
      <c r="L60" s="76"/>
      <c r="M60" s="76"/>
      <c r="N60" s="76"/>
      <c r="O60" s="76"/>
      <c r="P60" s="76"/>
      <c r="Q60" s="76"/>
      <c r="R60" s="76"/>
      <c r="S60" s="76"/>
      <c r="T60" s="76"/>
      <c r="U60" s="102"/>
      <c r="V60" s="102"/>
      <c r="W60" s="102"/>
      <c r="X60" s="102"/>
      <c r="Y60" s="102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K60">
        <v>0</v>
      </c>
    </row>
    <row r="61" spans="4:63" x14ac:dyDescent="0.25">
      <c r="E61" t="s">
        <v>45</v>
      </c>
      <c r="J61" s="76"/>
      <c r="L61" s="76"/>
      <c r="M61" s="76"/>
      <c r="N61" s="76"/>
      <c r="O61" s="76"/>
      <c r="P61" s="76"/>
      <c r="Q61" s="76"/>
      <c r="R61" s="76"/>
      <c r="S61" s="76"/>
      <c r="T61" s="76"/>
      <c r="U61" s="102"/>
      <c r="V61" s="102"/>
      <c r="W61" s="102"/>
      <c r="X61" s="102"/>
      <c r="Y61" s="102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K61">
        <v>0</v>
      </c>
    </row>
    <row r="62" spans="4:63" x14ac:dyDescent="0.25">
      <c r="E62" t="s">
        <v>46</v>
      </c>
      <c r="J62" s="76"/>
      <c r="L62" s="76">
        <v>90035008</v>
      </c>
      <c r="M62" s="76">
        <v>90765050</v>
      </c>
      <c r="N62" s="76">
        <v>96016569</v>
      </c>
      <c r="O62" s="76">
        <v>89717392</v>
      </c>
      <c r="P62" s="76">
        <v>366534019</v>
      </c>
      <c r="Q62" s="76"/>
      <c r="R62" s="76"/>
      <c r="S62" s="76"/>
      <c r="T62" s="76"/>
      <c r="U62" s="102"/>
      <c r="V62" s="102"/>
      <c r="W62" s="102"/>
      <c r="X62" s="102"/>
      <c r="Y62" s="102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K62">
        <v>0</v>
      </c>
    </row>
    <row r="63" spans="4:63" x14ac:dyDescent="0.25">
      <c r="E63" t="s">
        <v>47</v>
      </c>
      <c r="J63" s="76"/>
      <c r="L63" s="76">
        <v>133695676</v>
      </c>
      <c r="M63" s="76">
        <v>179197922</v>
      </c>
      <c r="N63" s="76">
        <v>158491607</v>
      </c>
      <c r="O63" s="76">
        <v>176374272</v>
      </c>
      <c r="P63" s="76">
        <v>647759477</v>
      </c>
      <c r="Q63" s="76"/>
      <c r="R63" s="76"/>
      <c r="S63" s="76"/>
      <c r="T63" s="76"/>
      <c r="U63" s="102"/>
      <c r="V63" s="102"/>
      <c r="W63" s="102"/>
      <c r="X63" s="102"/>
      <c r="Y63" s="102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K63">
        <v>0</v>
      </c>
    </row>
    <row r="64" spans="4:63" x14ac:dyDescent="0.25">
      <c r="E64" t="s">
        <v>48</v>
      </c>
      <c r="J64" s="76"/>
      <c r="L64" s="76"/>
      <c r="M64" s="76">
        <v>141119040</v>
      </c>
      <c r="N64" s="76"/>
      <c r="O64" s="76"/>
      <c r="P64" s="82">
        <v>141119040</v>
      </c>
      <c r="Q64" s="76"/>
      <c r="R64" s="76"/>
      <c r="S64" s="76"/>
      <c r="T64" s="76"/>
      <c r="U64" s="102"/>
      <c r="V64" s="102"/>
      <c r="W64" s="102"/>
      <c r="X64" s="102"/>
      <c r="Y64" s="102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K64">
        <v>0</v>
      </c>
    </row>
    <row r="65" spans="2:63" x14ac:dyDescent="0.25">
      <c r="D65" t="s">
        <v>49</v>
      </c>
      <c r="E65" t="s">
        <v>50</v>
      </c>
      <c r="L65" s="76">
        <v>74661</v>
      </c>
      <c r="M65" s="76">
        <v>76989</v>
      </c>
      <c r="N65" s="76">
        <v>99399</v>
      </c>
      <c r="O65" s="76">
        <v>42238</v>
      </c>
      <c r="P65" s="76">
        <v>293287</v>
      </c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K65">
        <v>0</v>
      </c>
    </row>
    <row r="66" spans="2:63" x14ac:dyDescent="0.25">
      <c r="E66" t="s">
        <v>51</v>
      </c>
      <c r="L66" s="76">
        <v>4347204</v>
      </c>
      <c r="M66" s="76">
        <v>4347204</v>
      </c>
      <c r="N66" s="76">
        <v>4347204</v>
      </c>
      <c r="O66" s="76">
        <v>4347204</v>
      </c>
      <c r="P66" s="76">
        <v>17388816</v>
      </c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K66">
        <v>0</v>
      </c>
    </row>
    <row r="67" spans="2:63" x14ac:dyDescent="0.25">
      <c r="E67" t="s">
        <v>52</v>
      </c>
      <c r="L67" s="76">
        <v>44999542</v>
      </c>
      <c r="M67" s="76">
        <v>35681660</v>
      </c>
      <c r="N67" s="76">
        <v>38971507</v>
      </c>
      <c r="O67" s="76">
        <v>42852822</v>
      </c>
      <c r="P67" s="76">
        <v>162505530</v>
      </c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K67">
        <v>0</v>
      </c>
    </row>
    <row r="68" spans="2:63" x14ac:dyDescent="0.25">
      <c r="E68" t="s">
        <v>53</v>
      </c>
      <c r="L68" s="76">
        <v>8272173</v>
      </c>
      <c r="M68" s="76">
        <v>5400724</v>
      </c>
      <c r="N68" s="76">
        <v>6047257</v>
      </c>
      <c r="O68" s="76">
        <v>6039851</v>
      </c>
      <c r="P68" s="76">
        <v>25760005</v>
      </c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K68">
        <v>0</v>
      </c>
    </row>
    <row r="69" spans="2:63" x14ac:dyDescent="0.25">
      <c r="E69" t="s">
        <v>54</v>
      </c>
      <c r="L69" s="76">
        <v>24648199</v>
      </c>
      <c r="M69" s="76">
        <v>49726331</v>
      </c>
      <c r="N69" s="76">
        <v>40034994</v>
      </c>
      <c r="O69" s="76">
        <v>41214229</v>
      </c>
      <c r="P69" s="76">
        <v>155623753</v>
      </c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K69">
        <v>0</v>
      </c>
    </row>
    <row r="70" spans="2:63" x14ac:dyDescent="0.25">
      <c r="D70" t="s">
        <v>55</v>
      </c>
      <c r="E70" t="s">
        <v>55</v>
      </c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</row>
    <row r="71" spans="2:63" x14ac:dyDescent="0.25">
      <c r="D71" t="s">
        <v>56</v>
      </c>
      <c r="E71" t="s">
        <v>56</v>
      </c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</row>
    <row r="72" spans="2:63" x14ac:dyDescent="0.25">
      <c r="D72" t="s">
        <v>299</v>
      </c>
      <c r="E72" t="s">
        <v>300</v>
      </c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K72">
        <v>0</v>
      </c>
    </row>
    <row r="73" spans="2:63" x14ac:dyDescent="0.25">
      <c r="E73" t="s">
        <v>299</v>
      </c>
      <c r="L73" s="76">
        <v>36859</v>
      </c>
      <c r="M73" s="76">
        <v>31069</v>
      </c>
      <c r="N73" s="76">
        <v>62273</v>
      </c>
      <c r="O73" s="76">
        <v>80864</v>
      </c>
      <c r="P73" s="76">
        <v>211064</v>
      </c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K73">
        <v>0</v>
      </c>
    </row>
    <row r="74" spans="2:63" x14ac:dyDescent="0.25">
      <c r="D74" t="s">
        <v>57</v>
      </c>
      <c r="E74" t="s">
        <v>57</v>
      </c>
      <c r="L74" s="76">
        <v>497198813</v>
      </c>
      <c r="M74" s="76">
        <v>646242956</v>
      </c>
      <c r="N74" s="76">
        <v>588691104</v>
      </c>
      <c r="O74" s="76">
        <v>505229477</v>
      </c>
      <c r="P74" s="76">
        <v>2237812349</v>
      </c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K74">
        <v>0</v>
      </c>
    </row>
    <row r="75" spans="2:63" x14ac:dyDescent="0.25">
      <c r="D75" t="s">
        <v>58</v>
      </c>
      <c r="E75" t="s">
        <v>58</v>
      </c>
      <c r="L75" s="76">
        <v>391471255</v>
      </c>
      <c r="M75" s="76">
        <v>97378409</v>
      </c>
      <c r="N75" s="76">
        <v>63315857</v>
      </c>
      <c r="O75" s="76">
        <v>69852828</v>
      </c>
      <c r="P75" s="76">
        <v>612018349</v>
      </c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K75">
        <v>0</v>
      </c>
    </row>
    <row r="76" spans="2:63" x14ac:dyDescent="0.25">
      <c r="B76" t="s">
        <v>162</v>
      </c>
      <c r="C76" t="s">
        <v>79</v>
      </c>
      <c r="D76" t="s">
        <v>59</v>
      </c>
      <c r="E76" t="s">
        <v>60</v>
      </c>
      <c r="L76" s="76">
        <v>1637535577</v>
      </c>
      <c r="M76" s="76">
        <v>1456661100</v>
      </c>
      <c r="N76" s="76">
        <v>1179603148</v>
      </c>
      <c r="O76" s="76">
        <v>2923167465</v>
      </c>
      <c r="P76" s="76">
        <v>7196967290</v>
      </c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K76">
        <v>0</v>
      </c>
    </row>
    <row r="77" spans="2:63" x14ac:dyDescent="0.25">
      <c r="E77" t="s">
        <v>61</v>
      </c>
      <c r="L77" s="76">
        <v>471575982</v>
      </c>
      <c r="M77" s="76">
        <v>438589425</v>
      </c>
      <c r="N77" s="76">
        <v>429084078</v>
      </c>
      <c r="O77" s="76">
        <v>624395274</v>
      </c>
      <c r="P77" s="76">
        <v>1963644760</v>
      </c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</row>
    <row r="78" spans="2:63" x14ac:dyDescent="0.25">
      <c r="E78" t="s">
        <v>62</v>
      </c>
      <c r="L78" s="76">
        <v>263716953</v>
      </c>
      <c r="M78" s="76">
        <v>263716953</v>
      </c>
      <c r="N78" s="76">
        <v>263716953</v>
      </c>
      <c r="O78" s="76">
        <v>87905648</v>
      </c>
      <c r="P78" s="76">
        <v>879056507</v>
      </c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K78">
        <v>0</v>
      </c>
    </row>
    <row r="79" spans="2:63" x14ac:dyDescent="0.25">
      <c r="E79" t="s">
        <v>63</v>
      </c>
      <c r="L79" s="76">
        <v>224427432</v>
      </c>
      <c r="M79" s="76">
        <v>224427432</v>
      </c>
      <c r="N79" s="76">
        <v>224427432</v>
      </c>
      <c r="O79" s="76">
        <v>224427431</v>
      </c>
      <c r="P79" s="76">
        <v>897709727</v>
      </c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K79">
        <v>0</v>
      </c>
    </row>
    <row r="80" spans="2:63" x14ac:dyDescent="0.25">
      <c r="E80" t="s">
        <v>64</v>
      </c>
      <c r="L80" s="76">
        <v>94468314</v>
      </c>
      <c r="M80" s="76">
        <v>94468314</v>
      </c>
      <c r="N80" s="76">
        <v>94468311</v>
      </c>
      <c r="O80" s="76">
        <v>94468310</v>
      </c>
      <c r="P80" s="76">
        <v>377873249</v>
      </c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K80">
        <v>0</v>
      </c>
    </row>
    <row r="81" spans="2:63" x14ac:dyDescent="0.25">
      <c r="E81" t="s">
        <v>65</v>
      </c>
      <c r="L81" s="76">
        <v>25133106</v>
      </c>
      <c r="M81" s="76">
        <v>21443918</v>
      </c>
      <c r="N81" s="76">
        <v>22863638</v>
      </c>
      <c r="O81" s="76">
        <v>28910916</v>
      </c>
      <c r="P81" s="76">
        <v>98351577</v>
      </c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K81">
        <v>0</v>
      </c>
    </row>
    <row r="82" spans="2:63" x14ac:dyDescent="0.25">
      <c r="E82" t="s">
        <v>66</v>
      </c>
      <c r="L82" s="76">
        <v>56696235</v>
      </c>
      <c r="M82" s="76">
        <v>56696235</v>
      </c>
      <c r="N82" s="76">
        <v>56696235</v>
      </c>
      <c r="O82" s="76">
        <v>18898743</v>
      </c>
      <c r="P82" s="76">
        <v>188987448</v>
      </c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K82">
        <v>0</v>
      </c>
    </row>
    <row r="83" spans="2:63" x14ac:dyDescent="0.25">
      <c r="E83" t="s">
        <v>67</v>
      </c>
      <c r="L83" s="76">
        <v>139303272</v>
      </c>
      <c r="M83" s="76">
        <v>139303272</v>
      </c>
      <c r="N83" s="76">
        <v>139303272</v>
      </c>
      <c r="O83" s="76">
        <v>139303275</v>
      </c>
      <c r="P83" s="76">
        <v>557213091</v>
      </c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t="s">
        <v>462</v>
      </c>
      <c r="BK83">
        <v>0</v>
      </c>
    </row>
    <row r="84" spans="2:63" x14ac:dyDescent="0.25">
      <c r="D84" t="s">
        <v>56</v>
      </c>
      <c r="E84" t="s">
        <v>68</v>
      </c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K84">
        <v>0</v>
      </c>
    </row>
    <row r="85" spans="2:63" x14ac:dyDescent="0.25">
      <c r="E85" t="s">
        <v>69</v>
      </c>
      <c r="L85" s="76">
        <v>2148330086</v>
      </c>
      <c r="M85" s="76">
        <v>1845312228</v>
      </c>
      <c r="N85" s="76">
        <v>1653926282</v>
      </c>
      <c r="O85" s="76">
        <v>2781616490</v>
      </c>
      <c r="P85" s="82">
        <v>8429185086</v>
      </c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K85">
        <v>0</v>
      </c>
    </row>
    <row r="86" spans="2:63" x14ac:dyDescent="0.25">
      <c r="E86" t="s">
        <v>70</v>
      </c>
      <c r="L86" s="76"/>
      <c r="M86" s="76"/>
      <c r="N86" s="76"/>
      <c r="O86" s="76">
        <v>24931535</v>
      </c>
      <c r="P86" s="82">
        <v>24931535</v>
      </c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K86">
        <v>0</v>
      </c>
    </row>
    <row r="87" spans="2:63" x14ac:dyDescent="0.25">
      <c r="E87" t="s">
        <v>71</v>
      </c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K87">
        <v>0</v>
      </c>
    </row>
    <row r="88" spans="2:63" x14ac:dyDescent="0.25">
      <c r="D88" t="s">
        <v>72</v>
      </c>
      <c r="E88" t="s">
        <v>73</v>
      </c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K88">
        <v>0</v>
      </c>
    </row>
    <row r="89" spans="2:63" x14ac:dyDescent="0.25">
      <c r="E89" t="s">
        <v>74</v>
      </c>
      <c r="L89" s="76">
        <v>55600000</v>
      </c>
      <c r="M89" s="76"/>
      <c r="N89" s="76"/>
      <c r="O89" s="76"/>
      <c r="P89" s="82">
        <v>55600000</v>
      </c>
      <c r="Q89" s="82">
        <f>+P89+P86+P85+P64</f>
        <v>8650835661</v>
      </c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K89">
        <v>0</v>
      </c>
    </row>
    <row r="90" spans="2:63" x14ac:dyDescent="0.25">
      <c r="E90" t="s">
        <v>297</v>
      </c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K90">
        <v>0</v>
      </c>
    </row>
    <row r="91" spans="2:63" x14ac:dyDescent="0.25">
      <c r="D91" t="s">
        <v>75</v>
      </c>
      <c r="E91" t="s">
        <v>75</v>
      </c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K91">
        <v>0</v>
      </c>
    </row>
    <row r="92" spans="2:63" x14ac:dyDescent="0.25">
      <c r="D92" t="s">
        <v>298</v>
      </c>
      <c r="E92" t="s">
        <v>298</v>
      </c>
      <c r="L92" s="76">
        <v>1906311</v>
      </c>
      <c r="M92" s="76">
        <v>2830243</v>
      </c>
      <c r="N92" s="76">
        <v>4502506</v>
      </c>
      <c r="O92" s="76">
        <v>720671</v>
      </c>
      <c r="P92" s="76">
        <v>9959731</v>
      </c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K92">
        <v>0</v>
      </c>
    </row>
    <row r="93" spans="2:63" x14ac:dyDescent="0.25"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</row>
    <row r="94" spans="2:63" x14ac:dyDescent="0.25"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</row>
    <row r="95" spans="2:63" x14ac:dyDescent="0.25"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</row>
    <row r="96" spans="2:63" ht="18.75" x14ac:dyDescent="0.3">
      <c r="B96" s="85" t="s">
        <v>466</v>
      </c>
      <c r="C96" s="86" t="s">
        <v>485</v>
      </c>
      <c r="D96" s="87"/>
      <c r="E96" s="87"/>
      <c r="F96" s="87"/>
      <c r="G96" s="87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</row>
    <row r="97" spans="3:61" ht="15.75" x14ac:dyDescent="0.25">
      <c r="C97" s="112" t="s">
        <v>486</v>
      </c>
      <c r="D97" s="112"/>
      <c r="E97" s="112"/>
      <c r="F97" s="112"/>
      <c r="G97" s="112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</row>
    <row r="98" spans="3:61" x14ac:dyDescent="0.25">
      <c r="C98" s="89"/>
      <c r="D98" s="89"/>
      <c r="E98" s="89"/>
      <c r="F98" s="89"/>
      <c r="G98" s="89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</row>
    <row r="99" spans="3:61" ht="15.75" x14ac:dyDescent="0.25">
      <c r="C99" s="88" t="s">
        <v>467</v>
      </c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</row>
    <row r="100" spans="3:61" x14ac:dyDescent="0.25">
      <c r="C100" s="84" t="s">
        <v>468</v>
      </c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</row>
    <row r="101" spans="3:61" x14ac:dyDescent="0.25">
      <c r="C101" s="83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</row>
    <row r="102" spans="3:61" ht="15.75" x14ac:dyDescent="0.25">
      <c r="C102" s="88" t="s">
        <v>469</v>
      </c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</row>
    <row r="103" spans="3:61" x14ac:dyDescent="0.25">
      <c r="C103" s="84" t="s">
        <v>470</v>
      </c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</row>
    <row r="104" spans="3:61" x14ac:dyDescent="0.25">
      <c r="C104" s="83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</row>
    <row r="105" spans="3:61" ht="15.75" x14ac:dyDescent="0.25">
      <c r="C105" s="88" t="s">
        <v>471</v>
      </c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</row>
    <row r="106" spans="3:61" x14ac:dyDescent="0.25">
      <c r="C106" s="84" t="s">
        <v>472</v>
      </c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</row>
    <row r="107" spans="3:61" x14ac:dyDescent="0.25">
      <c r="C107" s="83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</row>
    <row r="108" spans="3:61" ht="15.75" x14ac:dyDescent="0.25">
      <c r="C108" s="88" t="s">
        <v>473</v>
      </c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</row>
    <row r="109" spans="3:61" x14ac:dyDescent="0.25">
      <c r="C109" s="84" t="s">
        <v>474</v>
      </c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</row>
    <row r="110" spans="3:61" x14ac:dyDescent="0.25">
      <c r="C110" s="83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</row>
    <row r="111" spans="3:61" x14ac:dyDescent="0.25">
      <c r="C111" s="83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</row>
    <row r="112" spans="3:61" ht="15.75" x14ac:dyDescent="0.25">
      <c r="C112" s="88" t="s">
        <v>475</v>
      </c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</row>
    <row r="113" spans="3:61" x14ac:dyDescent="0.25">
      <c r="C113" s="84" t="s">
        <v>476</v>
      </c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</row>
    <row r="114" spans="3:61" ht="15.75" x14ac:dyDescent="0.25">
      <c r="C114" s="88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</row>
    <row r="115" spans="3:61" ht="15.75" x14ac:dyDescent="0.25">
      <c r="C115" s="88" t="s">
        <v>477</v>
      </c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</row>
    <row r="116" spans="3:61" x14ac:dyDescent="0.25">
      <c r="C116" s="84" t="s">
        <v>478</v>
      </c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</row>
    <row r="117" spans="3:61" ht="15.75" x14ac:dyDescent="0.25">
      <c r="C117" s="88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</row>
    <row r="118" spans="3:61" ht="15.75" x14ac:dyDescent="0.25">
      <c r="C118" s="88" t="s">
        <v>479</v>
      </c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</row>
    <row r="119" spans="3:61" x14ac:dyDescent="0.25">
      <c r="C119" s="84" t="s">
        <v>480</v>
      </c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</row>
    <row r="120" spans="3:61" ht="15.75" x14ac:dyDescent="0.25">
      <c r="C120" s="88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</row>
    <row r="121" spans="3:61" ht="15.75" x14ac:dyDescent="0.25">
      <c r="C121" s="88" t="s">
        <v>481</v>
      </c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</row>
    <row r="122" spans="3:61" x14ac:dyDescent="0.25">
      <c r="C122" s="84" t="s">
        <v>482</v>
      </c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</row>
    <row r="123" spans="3:61" ht="15.75" x14ac:dyDescent="0.25">
      <c r="C123" s="88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</row>
    <row r="124" spans="3:61" ht="15.75" x14ac:dyDescent="0.25">
      <c r="C124" s="88" t="s">
        <v>483</v>
      </c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</row>
    <row r="125" spans="3:61" x14ac:dyDescent="0.25">
      <c r="C125" s="84" t="s">
        <v>484</v>
      </c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</row>
    <row r="126" spans="3:61" x14ac:dyDescent="0.25"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</row>
    <row r="127" spans="3:61" x14ac:dyDescent="0.25"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</row>
    <row r="128" spans="3:61" x14ac:dyDescent="0.25"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</row>
    <row r="129" spans="12:61" x14ac:dyDescent="0.25"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</row>
    <row r="130" spans="12:61" x14ac:dyDescent="0.25"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</row>
    <row r="131" spans="12:61" x14ac:dyDescent="0.25"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</row>
    <row r="132" spans="12:61" x14ac:dyDescent="0.25"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</row>
    <row r="133" spans="12:61" x14ac:dyDescent="0.25"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</row>
    <row r="134" spans="12:61" x14ac:dyDescent="0.25"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</row>
    <row r="135" spans="12:61" x14ac:dyDescent="0.25"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</row>
    <row r="136" spans="12:61" x14ac:dyDescent="0.25"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</row>
    <row r="137" spans="12:61" x14ac:dyDescent="0.25"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</row>
    <row r="138" spans="12:61" x14ac:dyDescent="0.25"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</row>
    <row r="139" spans="12:61" x14ac:dyDescent="0.25"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</row>
    <row r="140" spans="12:61" x14ac:dyDescent="0.25"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</row>
    <row r="141" spans="12:61" x14ac:dyDescent="0.25"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</row>
    <row r="142" spans="12:61" x14ac:dyDescent="0.25"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</row>
    <row r="143" spans="12:61" x14ac:dyDescent="0.25"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</row>
    <row r="144" spans="12:61" x14ac:dyDescent="0.25"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</row>
    <row r="145" spans="12:61" x14ac:dyDescent="0.25"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</row>
    <row r="146" spans="12:61" x14ac:dyDescent="0.25"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</row>
    <row r="147" spans="12:61" x14ac:dyDescent="0.25"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</row>
    <row r="148" spans="12:61" x14ac:dyDescent="0.25"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</row>
    <row r="149" spans="12:61" x14ac:dyDescent="0.25"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</row>
    <row r="150" spans="12:61" x14ac:dyDescent="0.25"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</row>
    <row r="151" spans="12:61" x14ac:dyDescent="0.25"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</row>
    <row r="152" spans="12:61" x14ac:dyDescent="0.25"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</row>
    <row r="153" spans="12:61" x14ac:dyDescent="0.25"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</row>
    <row r="154" spans="12:61" x14ac:dyDescent="0.25"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</row>
    <row r="155" spans="12:61" x14ac:dyDescent="0.25"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</row>
    <row r="156" spans="12:61" x14ac:dyDescent="0.25"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</row>
    <row r="157" spans="12:61" x14ac:dyDescent="0.25"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</row>
    <row r="158" spans="12:61" x14ac:dyDescent="0.25"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</row>
    <row r="159" spans="12:61" x14ac:dyDescent="0.25"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</row>
    <row r="160" spans="12:61" x14ac:dyDescent="0.25"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</row>
    <row r="161" spans="12:61" x14ac:dyDescent="0.25"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</row>
    <row r="162" spans="12:61" x14ac:dyDescent="0.25"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</row>
    <row r="163" spans="12:61" x14ac:dyDescent="0.25"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</row>
    <row r="164" spans="12:61" x14ac:dyDescent="0.25"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</row>
    <row r="165" spans="12:61" x14ac:dyDescent="0.25"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</row>
    <row r="166" spans="12:61" x14ac:dyDescent="0.25"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</row>
    <row r="167" spans="12:61" x14ac:dyDescent="0.25"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</row>
    <row r="168" spans="12:61" x14ac:dyDescent="0.25"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</row>
    <row r="169" spans="12:61" x14ac:dyDescent="0.25"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</row>
    <row r="170" spans="12:61" x14ac:dyDescent="0.25"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</row>
    <row r="171" spans="12:61" x14ac:dyDescent="0.25"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</row>
    <row r="172" spans="12:61" x14ac:dyDescent="0.25"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</row>
    <row r="173" spans="12:61" x14ac:dyDescent="0.25"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</row>
    <row r="174" spans="12:61" x14ac:dyDescent="0.25"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</row>
    <row r="175" spans="12:61" x14ac:dyDescent="0.25"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</row>
    <row r="176" spans="12:61" x14ac:dyDescent="0.25"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</row>
    <row r="177" spans="12:61" x14ac:dyDescent="0.25"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</row>
    <row r="178" spans="12:61" x14ac:dyDescent="0.25"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</row>
    <row r="179" spans="12:61" x14ac:dyDescent="0.25"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</row>
    <row r="180" spans="12:61" x14ac:dyDescent="0.25"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</row>
    <row r="181" spans="12:61" x14ac:dyDescent="0.25"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</row>
    <row r="182" spans="12:61" x14ac:dyDescent="0.25"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</row>
    <row r="183" spans="12:61" x14ac:dyDescent="0.25"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</row>
    <row r="184" spans="12:61" x14ac:dyDescent="0.25"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</row>
    <row r="185" spans="12:61" x14ac:dyDescent="0.25"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</row>
    <row r="186" spans="12:61" x14ac:dyDescent="0.25"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</row>
    <row r="187" spans="12:61" x14ac:dyDescent="0.25"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</row>
    <row r="188" spans="12:61" x14ac:dyDescent="0.25"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/>
      <c r="BD188" s="76"/>
      <c r="BE188" s="76"/>
      <c r="BF188" s="76"/>
      <c r="BG188" s="76"/>
      <c r="BH188" s="76"/>
      <c r="BI188" s="76"/>
    </row>
    <row r="189" spans="12:61" x14ac:dyDescent="0.25"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76"/>
      <c r="BH189" s="76"/>
      <c r="BI189" s="76"/>
    </row>
    <row r="190" spans="12:61" x14ac:dyDescent="0.25"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76"/>
      <c r="AX190" s="76"/>
      <c r="AY190" s="76"/>
      <c r="AZ190" s="76"/>
      <c r="BA190" s="76"/>
      <c r="BB190" s="76"/>
      <c r="BC190" s="76"/>
      <c r="BD190" s="76"/>
      <c r="BE190" s="76"/>
      <c r="BF190" s="76"/>
      <c r="BG190" s="76"/>
      <c r="BH190" s="76"/>
      <c r="BI190" s="76"/>
    </row>
    <row r="191" spans="12:61" x14ac:dyDescent="0.25"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  <c r="AY191" s="76"/>
      <c r="AZ191" s="76"/>
      <c r="BA191" s="76"/>
      <c r="BB191" s="76"/>
      <c r="BC191" s="76"/>
      <c r="BD191" s="76"/>
      <c r="BE191" s="76"/>
      <c r="BF191" s="76"/>
      <c r="BG191" s="76"/>
      <c r="BH191" s="76"/>
      <c r="BI191" s="76"/>
    </row>
    <row r="192" spans="12:61" x14ac:dyDescent="0.25"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76"/>
      <c r="BI192" s="76"/>
    </row>
    <row r="193" spans="12:61" x14ac:dyDescent="0.25"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</row>
    <row r="194" spans="12:61" x14ac:dyDescent="0.25"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  <c r="AX194" s="76"/>
      <c r="AY194" s="76"/>
      <c r="AZ194" s="76"/>
      <c r="BA194" s="76"/>
      <c r="BB194" s="76"/>
      <c r="BC194" s="76"/>
      <c r="BD194" s="76"/>
      <c r="BE194" s="76"/>
      <c r="BF194" s="76"/>
      <c r="BG194" s="76"/>
      <c r="BH194" s="76"/>
      <c r="BI194" s="76"/>
    </row>
    <row r="195" spans="12:61" x14ac:dyDescent="0.25"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  <c r="AY195" s="76"/>
      <c r="AZ195" s="76"/>
      <c r="BA195" s="76"/>
      <c r="BB195" s="76"/>
      <c r="BC195" s="76"/>
      <c r="BD195" s="76"/>
      <c r="BE195" s="76"/>
      <c r="BF195" s="76"/>
      <c r="BG195" s="76"/>
      <c r="BH195" s="76"/>
      <c r="BI195" s="76"/>
    </row>
    <row r="196" spans="12:61" x14ac:dyDescent="0.25"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  <c r="AV196" s="76"/>
      <c r="AW196" s="76"/>
      <c r="AX196" s="76"/>
      <c r="AY196" s="76"/>
      <c r="AZ196" s="76"/>
      <c r="BA196" s="76"/>
      <c r="BB196" s="76"/>
      <c r="BC196" s="76"/>
      <c r="BD196" s="76"/>
      <c r="BE196" s="76"/>
      <c r="BF196" s="76"/>
      <c r="BG196" s="76"/>
      <c r="BH196" s="76"/>
      <c r="BI196" s="76"/>
    </row>
    <row r="197" spans="12:61" x14ac:dyDescent="0.25"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6"/>
      <c r="BE197" s="76"/>
      <c r="BF197" s="76"/>
      <c r="BG197" s="76"/>
      <c r="BH197" s="76"/>
      <c r="BI197" s="76"/>
    </row>
    <row r="198" spans="12:61" x14ac:dyDescent="0.25"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  <c r="AW198" s="76"/>
      <c r="AX198" s="76"/>
      <c r="AY198" s="76"/>
      <c r="AZ198" s="76"/>
      <c r="BA198" s="76"/>
      <c r="BB198" s="76"/>
      <c r="BC198" s="76"/>
      <c r="BD198" s="76"/>
      <c r="BE198" s="76"/>
      <c r="BF198" s="76"/>
      <c r="BG198" s="76"/>
      <c r="BH198" s="76"/>
      <c r="BI198" s="76"/>
    </row>
    <row r="199" spans="12:61" x14ac:dyDescent="0.25"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AY199" s="76"/>
      <c r="AZ199" s="76"/>
      <c r="BA199" s="76"/>
      <c r="BB199" s="76"/>
      <c r="BC199" s="76"/>
      <c r="BD199" s="76"/>
      <c r="BE199" s="76"/>
      <c r="BF199" s="76"/>
      <c r="BG199" s="76"/>
      <c r="BH199" s="76"/>
      <c r="BI199" s="76"/>
    </row>
    <row r="200" spans="12:61" x14ac:dyDescent="0.25"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  <c r="AV200" s="76"/>
      <c r="AW200" s="76"/>
      <c r="AX200" s="76"/>
      <c r="AY200" s="76"/>
      <c r="AZ200" s="76"/>
      <c r="BA200" s="76"/>
      <c r="BB200" s="76"/>
      <c r="BC200" s="76"/>
      <c r="BD200" s="76"/>
      <c r="BE200" s="76"/>
      <c r="BF200" s="76"/>
      <c r="BG200" s="76"/>
      <c r="BH200" s="76"/>
      <c r="BI200" s="76"/>
    </row>
    <row r="201" spans="12:61" x14ac:dyDescent="0.25"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  <c r="AV201" s="76"/>
      <c r="AW201" s="76"/>
      <c r="AX201" s="76"/>
      <c r="AY201" s="76"/>
      <c r="AZ201" s="76"/>
      <c r="BA201" s="76"/>
      <c r="BB201" s="76"/>
      <c r="BC201" s="76"/>
      <c r="BD201" s="76"/>
      <c r="BE201" s="76"/>
      <c r="BF201" s="76"/>
      <c r="BG201" s="76"/>
      <c r="BH201" s="76"/>
      <c r="BI201" s="76"/>
    </row>
    <row r="202" spans="12:61" x14ac:dyDescent="0.25"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  <c r="AX202" s="76"/>
      <c r="AY202" s="76"/>
      <c r="AZ202" s="76"/>
      <c r="BA202" s="76"/>
      <c r="BB202" s="76"/>
      <c r="BC202" s="76"/>
      <c r="BD202" s="76"/>
      <c r="BE202" s="76"/>
      <c r="BF202" s="76"/>
      <c r="BG202" s="76"/>
      <c r="BH202" s="76"/>
      <c r="BI202" s="76"/>
    </row>
    <row r="203" spans="12:61" x14ac:dyDescent="0.25"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  <c r="AV203" s="76"/>
      <c r="AW203" s="76"/>
      <c r="AX203" s="76"/>
      <c r="AY203" s="76"/>
      <c r="AZ203" s="76"/>
      <c r="BA203" s="76"/>
      <c r="BB203" s="76"/>
      <c r="BC203" s="76"/>
      <c r="BD203" s="76"/>
      <c r="BE203" s="76"/>
      <c r="BF203" s="76"/>
      <c r="BG203" s="76"/>
      <c r="BH203" s="76"/>
      <c r="BI203" s="76"/>
    </row>
    <row r="204" spans="12:61" x14ac:dyDescent="0.25"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  <c r="AW204" s="76"/>
      <c r="AX204" s="76"/>
      <c r="AY204" s="76"/>
      <c r="AZ204" s="76"/>
      <c r="BA204" s="76"/>
      <c r="BB204" s="76"/>
      <c r="BC204" s="76"/>
      <c r="BD204" s="76"/>
      <c r="BE204" s="76"/>
      <c r="BF204" s="76"/>
      <c r="BG204" s="76"/>
      <c r="BH204" s="76"/>
      <c r="BI204" s="76"/>
    </row>
    <row r="205" spans="12:61" x14ac:dyDescent="0.25"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  <c r="AX205" s="76"/>
      <c r="AY205" s="76"/>
      <c r="AZ205" s="76"/>
      <c r="BA205" s="76"/>
      <c r="BB205" s="76"/>
      <c r="BC205" s="76"/>
      <c r="BD205" s="76"/>
      <c r="BE205" s="76"/>
      <c r="BF205" s="76"/>
      <c r="BG205" s="76"/>
      <c r="BH205" s="76"/>
      <c r="BI205" s="76"/>
    </row>
    <row r="206" spans="12:61" x14ac:dyDescent="0.25"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6"/>
    </row>
    <row r="207" spans="12:61" x14ac:dyDescent="0.25"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  <c r="AV207" s="76"/>
      <c r="AW207" s="76"/>
      <c r="AX207" s="76"/>
      <c r="AY207" s="76"/>
      <c r="AZ207" s="76"/>
      <c r="BA207" s="76"/>
      <c r="BB207" s="76"/>
      <c r="BC207" s="76"/>
      <c r="BD207" s="76"/>
      <c r="BE207" s="76"/>
      <c r="BF207" s="76"/>
      <c r="BG207" s="76"/>
      <c r="BH207" s="76"/>
      <c r="BI207" s="76"/>
    </row>
    <row r="208" spans="12:61" x14ac:dyDescent="0.25"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  <c r="AV208" s="76"/>
      <c r="AW208" s="76"/>
      <c r="AX208" s="76"/>
      <c r="AY208" s="76"/>
      <c r="AZ208" s="76"/>
      <c r="BA208" s="76"/>
      <c r="BB208" s="76"/>
      <c r="BC208" s="76"/>
      <c r="BD208" s="76"/>
      <c r="BE208" s="76"/>
      <c r="BF208" s="76"/>
      <c r="BG208" s="76"/>
      <c r="BH208" s="76"/>
      <c r="BI208" s="76"/>
    </row>
    <row r="209" spans="12:61" x14ac:dyDescent="0.25"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  <c r="AV209" s="76"/>
      <c r="AW209" s="76"/>
      <c r="AX209" s="76"/>
      <c r="AY209" s="76"/>
      <c r="AZ209" s="76"/>
      <c r="BA209" s="76"/>
      <c r="BB209" s="76"/>
      <c r="BC209" s="76"/>
      <c r="BD209" s="76"/>
      <c r="BE209" s="76"/>
      <c r="BF209" s="76"/>
      <c r="BG209" s="76"/>
      <c r="BH209" s="76"/>
      <c r="BI209" s="76"/>
    </row>
    <row r="210" spans="12:61" x14ac:dyDescent="0.25"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  <c r="AV210" s="76"/>
      <c r="AW210" s="76"/>
      <c r="AX210" s="76"/>
      <c r="AY210" s="76"/>
      <c r="AZ210" s="76"/>
      <c r="BA210" s="76"/>
      <c r="BB210" s="76"/>
      <c r="BC210" s="76"/>
      <c r="BD210" s="76"/>
      <c r="BE210" s="76"/>
      <c r="BF210" s="76"/>
      <c r="BG210" s="76"/>
      <c r="BH210" s="76"/>
      <c r="BI210" s="76"/>
    </row>
    <row r="211" spans="12:61" x14ac:dyDescent="0.25"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  <c r="AV211" s="76"/>
      <c r="AW211" s="76"/>
      <c r="AX211" s="76"/>
      <c r="AY211" s="76"/>
      <c r="AZ211" s="76"/>
      <c r="BA211" s="76"/>
      <c r="BB211" s="76"/>
      <c r="BC211" s="76"/>
      <c r="BD211" s="76"/>
      <c r="BE211" s="76"/>
      <c r="BF211" s="76"/>
      <c r="BG211" s="76"/>
      <c r="BH211" s="76"/>
      <c r="BI211" s="76"/>
    </row>
    <row r="212" spans="12:61" x14ac:dyDescent="0.25"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  <c r="AV212" s="76"/>
      <c r="AW212" s="76"/>
      <c r="AX212" s="76"/>
      <c r="AY212" s="76"/>
      <c r="AZ212" s="76"/>
      <c r="BA212" s="76"/>
      <c r="BB212" s="76"/>
      <c r="BC212" s="76"/>
      <c r="BD212" s="76"/>
      <c r="BE212" s="76"/>
      <c r="BF212" s="76"/>
      <c r="BG212" s="76"/>
      <c r="BH212" s="76"/>
      <c r="BI212" s="76"/>
    </row>
    <row r="213" spans="12:61" x14ac:dyDescent="0.25"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  <c r="AV213" s="76"/>
      <c r="AW213" s="76"/>
      <c r="AX213" s="76"/>
      <c r="AY213" s="76"/>
      <c r="AZ213" s="76"/>
      <c r="BA213" s="76"/>
      <c r="BB213" s="76"/>
      <c r="BC213" s="76"/>
      <c r="BD213" s="76"/>
      <c r="BE213" s="76"/>
      <c r="BF213" s="76"/>
      <c r="BG213" s="76"/>
      <c r="BH213" s="76"/>
      <c r="BI213" s="76"/>
    </row>
    <row r="214" spans="12:61" x14ac:dyDescent="0.25"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  <c r="AV214" s="76"/>
      <c r="AW214" s="76"/>
      <c r="AX214" s="76"/>
      <c r="AY214" s="76"/>
      <c r="AZ214" s="76"/>
      <c r="BA214" s="76"/>
      <c r="BB214" s="76"/>
      <c r="BC214" s="76"/>
      <c r="BD214" s="76"/>
      <c r="BE214" s="76"/>
      <c r="BF214" s="76"/>
      <c r="BG214" s="76"/>
      <c r="BH214" s="76"/>
      <c r="BI214" s="76"/>
    </row>
    <row r="215" spans="12:61" x14ac:dyDescent="0.25"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76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76"/>
      <c r="BI215" s="76"/>
    </row>
    <row r="216" spans="12:61" x14ac:dyDescent="0.25"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  <c r="AV216" s="76"/>
      <c r="AW216" s="76"/>
      <c r="AX216" s="76"/>
      <c r="AY216" s="76"/>
      <c r="AZ216" s="76"/>
      <c r="BA216" s="76"/>
      <c r="BB216" s="76"/>
      <c r="BC216" s="76"/>
      <c r="BD216" s="76"/>
      <c r="BE216" s="76"/>
      <c r="BF216" s="76"/>
      <c r="BG216" s="76"/>
      <c r="BH216" s="76"/>
      <c r="BI216" s="76"/>
    </row>
    <row r="217" spans="12:61" x14ac:dyDescent="0.25"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</row>
    <row r="218" spans="12:61" x14ac:dyDescent="0.25"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  <c r="AV218" s="76"/>
      <c r="AW218" s="76"/>
      <c r="AX218" s="76"/>
      <c r="AY218" s="76"/>
      <c r="AZ218" s="76"/>
      <c r="BA218" s="76"/>
      <c r="BB218" s="76"/>
      <c r="BC218" s="76"/>
      <c r="BD218" s="76"/>
      <c r="BE218" s="76"/>
      <c r="BF218" s="76"/>
      <c r="BG218" s="76"/>
      <c r="BH218" s="76"/>
      <c r="BI218" s="76"/>
    </row>
    <row r="219" spans="12:61" x14ac:dyDescent="0.25"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  <c r="AV219" s="76"/>
      <c r="AW219" s="76"/>
      <c r="AX219" s="76"/>
      <c r="AY219" s="76"/>
      <c r="AZ219" s="76"/>
      <c r="BA219" s="76"/>
      <c r="BB219" s="76"/>
      <c r="BC219" s="76"/>
      <c r="BD219" s="76"/>
      <c r="BE219" s="76"/>
      <c r="BF219" s="76"/>
      <c r="BG219" s="76"/>
      <c r="BH219" s="76"/>
      <c r="BI219" s="76"/>
    </row>
    <row r="220" spans="12:61" x14ac:dyDescent="0.25"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  <c r="AV220" s="76"/>
      <c r="AW220" s="76"/>
      <c r="AX220" s="76"/>
      <c r="AY220" s="76"/>
      <c r="AZ220" s="76"/>
      <c r="BA220" s="76"/>
      <c r="BB220" s="76"/>
      <c r="BC220" s="76"/>
      <c r="BD220" s="76"/>
      <c r="BE220" s="76"/>
      <c r="BF220" s="76"/>
      <c r="BG220" s="76"/>
      <c r="BH220" s="76"/>
      <c r="BI220" s="76"/>
    </row>
    <row r="221" spans="12:61" x14ac:dyDescent="0.25"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  <c r="AV221" s="76"/>
      <c r="AW221" s="76"/>
      <c r="AX221" s="76"/>
      <c r="AY221" s="76"/>
      <c r="AZ221" s="76"/>
      <c r="BA221" s="76"/>
      <c r="BB221" s="76"/>
      <c r="BC221" s="76"/>
      <c r="BD221" s="76"/>
      <c r="BE221" s="76"/>
      <c r="BF221" s="76"/>
      <c r="BG221" s="76"/>
      <c r="BH221" s="76"/>
      <c r="BI221" s="76"/>
    </row>
    <row r="222" spans="12:61" x14ac:dyDescent="0.25"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  <c r="AY222" s="76"/>
      <c r="AZ222" s="76"/>
      <c r="BA222" s="76"/>
      <c r="BB222" s="76"/>
      <c r="BC222" s="76"/>
      <c r="BD222" s="76"/>
      <c r="BE222" s="76"/>
      <c r="BF222" s="76"/>
      <c r="BG222" s="76"/>
      <c r="BH222" s="76"/>
      <c r="BI222" s="76"/>
    </row>
    <row r="223" spans="12:61" x14ac:dyDescent="0.25"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  <c r="AW223" s="76"/>
      <c r="AX223" s="76"/>
      <c r="AY223" s="76"/>
      <c r="AZ223" s="76"/>
      <c r="BA223" s="76"/>
      <c r="BB223" s="76"/>
      <c r="BC223" s="76"/>
      <c r="BD223" s="76"/>
      <c r="BE223" s="76"/>
      <c r="BF223" s="76"/>
      <c r="BG223" s="76"/>
      <c r="BH223" s="76"/>
      <c r="BI223" s="76"/>
    </row>
    <row r="224" spans="12:61" x14ac:dyDescent="0.25"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  <c r="AV224" s="76"/>
      <c r="AW224" s="76"/>
      <c r="AX224" s="76"/>
      <c r="AY224" s="76"/>
      <c r="AZ224" s="76"/>
      <c r="BA224" s="76"/>
      <c r="BB224" s="76"/>
      <c r="BC224" s="76"/>
      <c r="BD224" s="76"/>
      <c r="BE224" s="76"/>
      <c r="BF224" s="76"/>
      <c r="BG224" s="76"/>
      <c r="BH224" s="76"/>
      <c r="BI224" s="76"/>
    </row>
    <row r="225" spans="12:61" x14ac:dyDescent="0.25"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  <c r="AV225" s="76"/>
      <c r="AW225" s="76"/>
      <c r="AX225" s="76"/>
      <c r="AY225" s="76"/>
      <c r="AZ225" s="76"/>
      <c r="BA225" s="76"/>
      <c r="BB225" s="76"/>
      <c r="BC225" s="76"/>
      <c r="BD225" s="76"/>
      <c r="BE225" s="76"/>
      <c r="BF225" s="76"/>
      <c r="BG225" s="76"/>
      <c r="BH225" s="76"/>
      <c r="BI225" s="76"/>
    </row>
    <row r="226" spans="12:61" x14ac:dyDescent="0.25"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6"/>
      <c r="AL226" s="76"/>
      <c r="AM226" s="76"/>
      <c r="AN226" s="76"/>
      <c r="AO226" s="76"/>
      <c r="AP226" s="76"/>
      <c r="AQ226" s="76"/>
      <c r="AR226" s="76"/>
      <c r="AS226" s="76"/>
      <c r="AT226" s="76"/>
      <c r="AU226" s="76"/>
      <c r="AV226" s="76"/>
      <c r="AW226" s="76"/>
      <c r="AX226" s="76"/>
      <c r="AY226" s="76"/>
      <c r="AZ226" s="76"/>
      <c r="BA226" s="76"/>
      <c r="BB226" s="76"/>
      <c r="BC226" s="76"/>
      <c r="BD226" s="76"/>
      <c r="BE226" s="76"/>
      <c r="BF226" s="76"/>
      <c r="BG226" s="76"/>
      <c r="BH226" s="76"/>
      <c r="BI226" s="76"/>
    </row>
    <row r="227" spans="12:61" x14ac:dyDescent="0.25"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  <c r="AR227" s="76"/>
      <c r="AS227" s="76"/>
      <c r="AT227" s="76"/>
      <c r="AU227" s="76"/>
      <c r="AV227" s="76"/>
      <c r="AW227" s="76"/>
      <c r="AX227" s="76"/>
      <c r="AY227" s="76"/>
      <c r="AZ227" s="76"/>
      <c r="BA227" s="76"/>
      <c r="BB227" s="76"/>
      <c r="BC227" s="76"/>
      <c r="BD227" s="76"/>
      <c r="BE227" s="76"/>
      <c r="BF227" s="76"/>
      <c r="BG227" s="76"/>
      <c r="BH227" s="76"/>
      <c r="BI227" s="76"/>
    </row>
    <row r="228" spans="12:61" x14ac:dyDescent="0.25"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  <c r="AV228" s="76"/>
      <c r="AW228" s="76"/>
      <c r="AX228" s="76"/>
      <c r="AY228" s="76"/>
      <c r="AZ228" s="76"/>
      <c r="BA228" s="76"/>
      <c r="BB228" s="76"/>
      <c r="BC228" s="76"/>
      <c r="BD228" s="76"/>
      <c r="BE228" s="76"/>
      <c r="BF228" s="76"/>
      <c r="BG228" s="76"/>
      <c r="BH228" s="76"/>
      <c r="BI228" s="76"/>
    </row>
    <row r="229" spans="12:61" x14ac:dyDescent="0.25"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  <c r="AM229" s="76"/>
      <c r="AN229" s="76"/>
      <c r="AO229" s="76"/>
      <c r="AP229" s="76"/>
      <c r="AQ229" s="76"/>
      <c r="AR229" s="76"/>
      <c r="AS229" s="76"/>
      <c r="AT229" s="76"/>
      <c r="AU229" s="76"/>
      <c r="AV229" s="76"/>
      <c r="AW229" s="76"/>
      <c r="AX229" s="76"/>
      <c r="AY229" s="76"/>
      <c r="AZ229" s="76"/>
      <c r="BA229" s="76"/>
      <c r="BB229" s="76"/>
      <c r="BC229" s="76"/>
      <c r="BD229" s="76"/>
      <c r="BE229" s="76"/>
      <c r="BF229" s="76"/>
      <c r="BG229" s="76"/>
      <c r="BH229" s="76"/>
      <c r="BI229" s="76"/>
    </row>
    <row r="230" spans="12:61" x14ac:dyDescent="0.25"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  <c r="AW230" s="76"/>
      <c r="AX230" s="76"/>
      <c r="AY230" s="76"/>
      <c r="AZ230" s="76"/>
      <c r="BA230" s="76"/>
      <c r="BB230" s="76"/>
      <c r="BC230" s="76"/>
      <c r="BD230" s="76"/>
      <c r="BE230" s="76"/>
      <c r="BF230" s="76"/>
      <c r="BG230" s="76"/>
      <c r="BH230" s="76"/>
      <c r="BI230" s="76"/>
    </row>
    <row r="231" spans="12:61" x14ac:dyDescent="0.25"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76"/>
      <c r="AX231" s="76"/>
      <c r="AY231" s="76"/>
      <c r="AZ231" s="76"/>
      <c r="BA231" s="76"/>
      <c r="BB231" s="76"/>
      <c r="BC231" s="76"/>
      <c r="BD231" s="76"/>
      <c r="BE231" s="76"/>
      <c r="BF231" s="76"/>
      <c r="BG231" s="76"/>
      <c r="BH231" s="76"/>
      <c r="BI231" s="76"/>
    </row>
    <row r="232" spans="12:61" x14ac:dyDescent="0.25"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  <c r="AW232" s="76"/>
      <c r="AX232" s="76"/>
      <c r="AY232" s="76"/>
      <c r="AZ232" s="76"/>
      <c r="BA232" s="76"/>
      <c r="BB232" s="76"/>
      <c r="BC232" s="76"/>
      <c r="BD232" s="76"/>
      <c r="BE232" s="76"/>
      <c r="BF232" s="76"/>
      <c r="BG232" s="76"/>
      <c r="BH232" s="76"/>
      <c r="BI232" s="76"/>
    </row>
    <row r="233" spans="12:61" x14ac:dyDescent="0.25"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6"/>
      <c r="AL233" s="76"/>
      <c r="AM233" s="76"/>
      <c r="AN233" s="76"/>
      <c r="AO233" s="76"/>
      <c r="AP233" s="76"/>
      <c r="AQ233" s="76"/>
      <c r="AR233" s="76"/>
      <c r="AS233" s="76"/>
      <c r="AT233" s="76"/>
      <c r="AU233" s="76"/>
      <c r="AV233" s="76"/>
      <c r="AW233" s="76"/>
      <c r="AX233" s="76"/>
      <c r="AY233" s="76"/>
      <c r="AZ233" s="76"/>
      <c r="BA233" s="76"/>
      <c r="BB233" s="76"/>
      <c r="BC233" s="76"/>
      <c r="BD233" s="76"/>
      <c r="BE233" s="76"/>
      <c r="BF233" s="76"/>
      <c r="BG233" s="76"/>
      <c r="BH233" s="76"/>
      <c r="BI233" s="76"/>
    </row>
    <row r="234" spans="12:61" x14ac:dyDescent="0.25"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  <c r="AY234" s="76"/>
      <c r="AZ234" s="76"/>
      <c r="BA234" s="76"/>
      <c r="BB234" s="76"/>
      <c r="BC234" s="76"/>
      <c r="BD234" s="76"/>
      <c r="BE234" s="76"/>
      <c r="BF234" s="76"/>
      <c r="BG234" s="76"/>
      <c r="BH234" s="76"/>
      <c r="BI234" s="76"/>
    </row>
    <row r="235" spans="12:61" x14ac:dyDescent="0.25"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  <c r="AV235" s="76"/>
      <c r="AW235" s="76"/>
      <c r="AX235" s="76"/>
      <c r="AY235" s="76"/>
      <c r="AZ235" s="76"/>
      <c r="BA235" s="76"/>
      <c r="BB235" s="76"/>
      <c r="BC235" s="76"/>
      <c r="BD235" s="76"/>
      <c r="BE235" s="76"/>
      <c r="BF235" s="76"/>
      <c r="BG235" s="76"/>
      <c r="BH235" s="76"/>
      <c r="BI235" s="76"/>
    </row>
    <row r="236" spans="12:61" x14ac:dyDescent="0.25"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  <c r="AK236" s="76"/>
      <c r="AL236" s="76"/>
      <c r="AM236" s="76"/>
      <c r="AN236" s="76"/>
      <c r="AO236" s="76"/>
      <c r="AP236" s="76"/>
      <c r="AQ236" s="76"/>
      <c r="AR236" s="76"/>
      <c r="AS236" s="76"/>
      <c r="AT236" s="76"/>
      <c r="AU236" s="76"/>
      <c r="AV236" s="76"/>
      <c r="AW236" s="76"/>
      <c r="AX236" s="76"/>
      <c r="AY236" s="76"/>
      <c r="AZ236" s="76"/>
      <c r="BA236" s="76"/>
      <c r="BB236" s="76"/>
      <c r="BC236" s="76"/>
      <c r="BD236" s="76"/>
      <c r="BE236" s="76"/>
      <c r="BF236" s="76"/>
      <c r="BG236" s="76"/>
      <c r="BH236" s="76"/>
      <c r="BI236" s="76"/>
    </row>
    <row r="237" spans="12:61" x14ac:dyDescent="0.25"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6"/>
      <c r="AL237" s="76"/>
      <c r="AM237" s="76"/>
      <c r="AN237" s="76"/>
      <c r="AO237" s="76"/>
      <c r="AP237" s="76"/>
      <c r="AQ237" s="76"/>
      <c r="AR237" s="76"/>
      <c r="AS237" s="76"/>
      <c r="AT237" s="76"/>
      <c r="AU237" s="76"/>
      <c r="AV237" s="76"/>
      <c r="AW237" s="76"/>
      <c r="AX237" s="76"/>
      <c r="AY237" s="76"/>
      <c r="AZ237" s="76"/>
      <c r="BA237" s="76"/>
      <c r="BB237" s="76"/>
      <c r="BC237" s="76"/>
      <c r="BD237" s="76"/>
      <c r="BE237" s="76"/>
      <c r="BF237" s="76"/>
      <c r="BG237" s="76"/>
      <c r="BH237" s="76"/>
      <c r="BI237" s="76"/>
    </row>
    <row r="238" spans="12:61" x14ac:dyDescent="0.25"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6"/>
      <c r="AK238" s="76"/>
      <c r="AL238" s="76"/>
      <c r="AM238" s="76"/>
      <c r="AN238" s="76"/>
      <c r="AO238" s="76"/>
      <c r="AP238" s="76"/>
      <c r="AQ238" s="76"/>
      <c r="AR238" s="76"/>
      <c r="AS238" s="76"/>
      <c r="AT238" s="76"/>
      <c r="AU238" s="76"/>
      <c r="AV238" s="76"/>
      <c r="AW238" s="76"/>
      <c r="AX238" s="76"/>
      <c r="AY238" s="76"/>
      <c r="AZ238" s="76"/>
      <c r="BA238" s="76"/>
      <c r="BB238" s="76"/>
      <c r="BC238" s="76"/>
      <c r="BD238" s="76"/>
      <c r="BE238" s="76"/>
      <c r="BF238" s="76"/>
      <c r="BG238" s="76"/>
      <c r="BH238" s="76"/>
      <c r="BI238" s="76"/>
    </row>
    <row r="239" spans="12:61" x14ac:dyDescent="0.25"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  <c r="AV239" s="76"/>
      <c r="AW239" s="76"/>
      <c r="AX239" s="76"/>
      <c r="AY239" s="76"/>
      <c r="AZ239" s="76"/>
      <c r="BA239" s="76"/>
      <c r="BB239" s="76"/>
      <c r="BC239" s="76"/>
      <c r="BD239" s="76"/>
      <c r="BE239" s="76"/>
      <c r="BF239" s="76"/>
      <c r="BG239" s="76"/>
      <c r="BH239" s="76"/>
      <c r="BI239" s="76"/>
    </row>
    <row r="240" spans="12:61" x14ac:dyDescent="0.25"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  <c r="AV240" s="76"/>
      <c r="AW240" s="76"/>
      <c r="AX240" s="76"/>
      <c r="AY240" s="76"/>
      <c r="AZ240" s="76"/>
      <c r="BA240" s="76"/>
      <c r="BB240" s="76"/>
      <c r="BC240" s="76"/>
      <c r="BD240" s="76"/>
      <c r="BE240" s="76"/>
      <c r="BF240" s="76"/>
      <c r="BG240" s="76"/>
      <c r="BH240" s="76"/>
      <c r="BI240" s="76"/>
    </row>
    <row r="241" spans="12:61" x14ac:dyDescent="0.25"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</row>
    <row r="242" spans="12:61" x14ac:dyDescent="0.25"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6"/>
      <c r="AL242" s="76"/>
      <c r="AM242" s="76"/>
      <c r="AN242" s="76"/>
      <c r="AO242" s="76"/>
      <c r="AP242" s="76"/>
      <c r="AQ242" s="76"/>
      <c r="AR242" s="76"/>
      <c r="AS242" s="76"/>
      <c r="AT242" s="76"/>
      <c r="AU242" s="76"/>
      <c r="AV242" s="76"/>
      <c r="AW242" s="76"/>
      <c r="AX242" s="76"/>
      <c r="AY242" s="76"/>
      <c r="AZ242" s="76"/>
      <c r="BA242" s="76"/>
      <c r="BB242" s="76"/>
      <c r="BC242" s="76"/>
      <c r="BD242" s="76"/>
      <c r="BE242" s="76"/>
      <c r="BF242" s="76"/>
      <c r="BG242" s="76"/>
      <c r="BH242" s="76"/>
      <c r="BI242" s="76"/>
    </row>
    <row r="243" spans="12:61" x14ac:dyDescent="0.25"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  <c r="AK243" s="76"/>
      <c r="AL243" s="76"/>
      <c r="AM243" s="76"/>
      <c r="AN243" s="76"/>
      <c r="AO243" s="76"/>
      <c r="AP243" s="76"/>
      <c r="AQ243" s="76"/>
      <c r="AR243" s="76"/>
      <c r="AS243" s="76"/>
      <c r="AT243" s="76"/>
      <c r="AU243" s="76"/>
      <c r="AV243" s="76"/>
      <c r="AW243" s="76"/>
      <c r="AX243" s="76"/>
      <c r="AY243" s="76"/>
      <c r="AZ243" s="76"/>
      <c r="BA243" s="76"/>
      <c r="BB243" s="76"/>
      <c r="BC243" s="76"/>
      <c r="BD243" s="76"/>
      <c r="BE243" s="76"/>
      <c r="BF243" s="76"/>
      <c r="BG243" s="76"/>
      <c r="BH243" s="76"/>
      <c r="BI243" s="76"/>
    </row>
    <row r="244" spans="12:61" x14ac:dyDescent="0.25"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  <c r="AK244" s="76"/>
      <c r="AL244" s="76"/>
      <c r="AM244" s="76"/>
      <c r="AN244" s="76"/>
      <c r="AO244" s="76"/>
      <c r="AP244" s="76"/>
      <c r="AQ244" s="76"/>
      <c r="AR244" s="76"/>
      <c r="AS244" s="76"/>
      <c r="AT244" s="76"/>
      <c r="AU244" s="76"/>
      <c r="AV244" s="76"/>
      <c r="AW244" s="76"/>
      <c r="AX244" s="76"/>
      <c r="AY244" s="76"/>
      <c r="AZ244" s="76"/>
      <c r="BA244" s="76"/>
      <c r="BB244" s="76"/>
      <c r="BC244" s="76"/>
      <c r="BD244" s="76"/>
      <c r="BE244" s="76"/>
      <c r="BF244" s="76"/>
      <c r="BG244" s="76"/>
      <c r="BH244" s="76"/>
      <c r="BI244" s="76"/>
    </row>
    <row r="245" spans="12:61" x14ac:dyDescent="0.25"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6"/>
      <c r="AL245" s="76"/>
      <c r="AM245" s="76"/>
      <c r="AN245" s="76"/>
      <c r="AO245" s="76"/>
      <c r="AP245" s="76"/>
      <c r="AQ245" s="76"/>
      <c r="AR245" s="76"/>
      <c r="AS245" s="76"/>
      <c r="AT245" s="76"/>
      <c r="AU245" s="76"/>
      <c r="AV245" s="76"/>
      <c r="AW245" s="76"/>
      <c r="AX245" s="76"/>
      <c r="AY245" s="76"/>
      <c r="AZ245" s="76"/>
      <c r="BA245" s="76"/>
      <c r="BB245" s="76"/>
      <c r="BC245" s="76"/>
      <c r="BD245" s="76"/>
      <c r="BE245" s="76"/>
      <c r="BF245" s="76"/>
      <c r="BG245" s="76"/>
      <c r="BH245" s="76"/>
      <c r="BI245" s="76"/>
    </row>
    <row r="246" spans="12:61" x14ac:dyDescent="0.25"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  <c r="AV246" s="76"/>
      <c r="AW246" s="76"/>
      <c r="AX246" s="76"/>
      <c r="AY246" s="76"/>
      <c r="AZ246" s="76"/>
      <c r="BA246" s="76"/>
      <c r="BB246" s="76"/>
      <c r="BC246" s="76"/>
      <c r="BD246" s="76"/>
      <c r="BE246" s="76"/>
      <c r="BF246" s="76"/>
      <c r="BG246" s="76"/>
      <c r="BH246" s="76"/>
      <c r="BI246" s="76"/>
    </row>
    <row r="247" spans="12:61" x14ac:dyDescent="0.25"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  <c r="AR247" s="76"/>
      <c r="AS247" s="76"/>
      <c r="AT247" s="76"/>
      <c r="AU247" s="76"/>
      <c r="AV247" s="76"/>
      <c r="AW247" s="76"/>
      <c r="AX247" s="76"/>
      <c r="AY247" s="76"/>
      <c r="AZ247" s="76"/>
      <c r="BA247" s="76"/>
      <c r="BB247" s="76"/>
      <c r="BC247" s="76"/>
      <c r="BD247" s="76"/>
      <c r="BE247" s="76"/>
      <c r="BF247" s="76"/>
      <c r="BG247" s="76"/>
      <c r="BH247" s="76"/>
      <c r="BI247" s="76"/>
    </row>
  </sheetData>
  <mergeCells count="1">
    <mergeCell ref="C97:G97"/>
  </mergeCells>
  <hyperlinks>
    <hyperlink ref="C100" r:id="rId1"/>
    <hyperlink ref="C103" r:id="rId2"/>
    <hyperlink ref="C106" r:id="rId3"/>
    <hyperlink ref="C109" r:id="rId4"/>
    <hyperlink ref="C113" r:id="rId5"/>
    <hyperlink ref="C116" r:id="rId6"/>
    <hyperlink ref="C119" r:id="rId7"/>
    <hyperlink ref="C122" r:id="rId8"/>
    <hyperlink ref="C125" r:id="rId9"/>
  </hyperlinks>
  <pageMargins left="0.70866141732283472" right="0.70866141732283472" top="0.74803149606299213" bottom="0.74803149606299213" header="0.31496062992125984" footer="0.31496062992125984"/>
  <pageSetup paperSize="9" scale="22" orientation="landscape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Soporte</vt:lpstr>
      <vt:lpstr>Hoja2</vt:lpstr>
      <vt:lpstr>excel corregido </vt:lpstr>
      <vt:lpstr>Soporte!modal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 de Windows</cp:lastModifiedBy>
  <cp:lastPrinted>2017-06-29T03:59:41Z</cp:lastPrinted>
  <dcterms:created xsi:type="dcterms:W3CDTF">2017-04-19T00:32:02Z</dcterms:created>
  <dcterms:modified xsi:type="dcterms:W3CDTF">2017-06-30T04:06:16Z</dcterms:modified>
</cp:coreProperties>
</file>