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México\"/>
    </mc:Choice>
  </mc:AlternateContent>
  <xr:revisionPtr revIDLastSave="0" documentId="13_ncr:1_{DE3CFC11-E13D-4652-89CE-ADC1327BCC2A}" xr6:coauthVersionLast="45" xr6:coauthVersionMax="45" xr10:uidLastSave="{00000000-0000-0000-0000-000000000000}"/>
  <workbookProtection workbookAlgorithmName="SHA-512" workbookHashValue="fJIEbjaeuZCWZos16pd0VhZh4YPxIYBZ+1v01RJdERRVVpKXgCV0w6rqzIWWVjZfY53O6N1T4UQ+A1s9YJnKMQ==" workbookSaltValue="1C2VniYWyawTZBGr6FDSKg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7" i="1" l="1"/>
  <c r="M87" i="1" s="1"/>
  <c r="L78" i="1"/>
  <c r="M78" i="1" s="1"/>
  <c r="L77" i="1"/>
  <c r="M77" i="1" s="1"/>
  <c r="L75" i="1"/>
  <c r="M75" i="1" s="1"/>
  <c r="L74" i="1"/>
  <c r="M74" i="1" s="1"/>
  <c r="L73" i="1"/>
  <c r="M73" i="1" s="1"/>
  <c r="L69" i="1"/>
  <c r="M69" i="1" s="1"/>
  <c r="L68" i="1"/>
  <c r="M68" i="1" s="1"/>
  <c r="L67" i="1"/>
  <c r="M67" i="1" s="1"/>
  <c r="M66" i="1"/>
  <c r="L65" i="1"/>
  <c r="M65" i="1" s="1"/>
  <c r="L61" i="1"/>
  <c r="M61" i="1" s="1"/>
  <c r="L58" i="1"/>
  <c r="M58" i="1" s="1"/>
  <c r="L57" i="1"/>
  <c r="M57" i="1" s="1"/>
  <c r="L56" i="1"/>
  <c r="M56" i="1" s="1"/>
  <c r="L54" i="1"/>
  <c r="M54" i="1" s="1"/>
  <c r="L53" i="1"/>
  <c r="M53" i="1" s="1"/>
  <c r="L52" i="1"/>
  <c r="M52" i="1" s="1"/>
  <c r="L49" i="1"/>
  <c r="M49" i="1" s="1"/>
  <c r="S26" i="1"/>
</calcChain>
</file>

<file path=xl/sharedStrings.xml><?xml version="1.0" encoding="utf-8"?>
<sst xmlns="http://schemas.openxmlformats.org/spreadsheetml/2006/main" count="191" uniqueCount="119">
  <si>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</si>
  <si>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</si>
  <si>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</si>
  <si>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</si>
  <si>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</si>
  <si>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</si>
  <si>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</si>
  <si>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</si>
  <si>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</si>
  <si>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</si>
  <si>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</si>
  <si>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</si>
  <si>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</si>
  <si>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</si>
  <si>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</si>
  <si>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</si>
  <si>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</si>
  <si>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</si>
  <si>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</si>
  <si>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</si>
  <si>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</si>
  <si>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</si>
  <si>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</si>
  <si>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</si>
  <si>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</si>
  <si>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</si>
  <si>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</si>
  <si>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</si>
  <si>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</si>
  <si>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</si>
  <si>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</si>
  <si>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</si>
  <si>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</si>
  <si>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</si>
  <si>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</si>
  <si>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</si>
  <si>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</si>
  <si>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</si>
  <si>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</si>
  <si>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</si>
  <si>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</si>
  <si>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</si>
  <si>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</si>
  <si>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</si>
  <si>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</si>
  <si>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</si>
  <si>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</si>
  <si>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</si>
  <si>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</si>
  <si>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</si>
  <si>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</si>
  <si>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</si>
  <si>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</si>
  <si>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</si>
  <si>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</si>
  <si>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</si>
  <si>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</si>
  <si>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</si>
  <si>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</si>
  <si>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</si>
  <si>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</si>
  <si>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</si>
  <si>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</si>
  <si>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</si>
  <si>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</si>
  <si>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</si>
  <si>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</si>
  <si>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</si>
  <si>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</si>
  <si>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</si>
  <si>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</si>
  <si>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</si>
  <si>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</si>
  <si>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</si>
  <si>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</si>
  <si>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</si>
  <si>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</si>
  <si>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</si>
  <si>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</si>
  <si>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</si>
  <si>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</si>
  <si>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</si>
  <si>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</si>
  <si>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</si>
  <si>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</si>
  <si>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</si>
  <si>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</si>
  <si>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</si>
  <si>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</si>
  <si>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</si>
  <si>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</si>
  <si>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</si>
  <si>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</si>
  <si>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</si>
  <si>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</si>
  <si>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</si>
  <si>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</si>
  <si>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</si>
  <si>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</si>
  <si>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</si>
  <si>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México</t>
  </si>
  <si>
    <t>Chalco</t>
  </si>
  <si>
    <t>https://gobiernodechalco.gob.mx/titulo-cuarto/cuenta-publica</t>
  </si>
  <si>
    <t>https://gobiernodechalco.gob.mx/titulo-cuarto/reportes-conac
https://gobiernodechalco.gob.mx/titulo-quinto/cumplimiento-al-lgcg-ayuntamiento</t>
  </si>
  <si>
    <t>P15-1114183</t>
  </si>
  <si>
    <t>FGP</t>
  </si>
  <si>
    <t>Participaciones / Aportaciones</t>
  </si>
  <si>
    <t>Municipio de Chalco</t>
  </si>
  <si>
    <t>Créditos de Corto Plazo</t>
  </si>
  <si>
    <t>Interacciones</t>
  </si>
  <si>
    <t>155/2008</t>
  </si>
  <si>
    <t>Otros de Largo Plazo</t>
  </si>
  <si>
    <t>Otra</t>
  </si>
  <si>
    <t>026-02-B-149-000-11</t>
  </si>
  <si>
    <t>CONVENIO DE ISSEMYM No CN/004/2011 (CONVENIO DE NOVACION DE ADEUDOS)</t>
  </si>
  <si>
    <t>Crédito de Corto Plazo</t>
  </si>
  <si>
    <t>Banorte</t>
  </si>
  <si>
    <t>020-02-B-014-P.Q.-19</t>
  </si>
  <si>
    <t>Fondo de Aportaciones para la Seguridad Pública de los Estados y de 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</si>
</sst>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105</v>
      </c>
      <c r="H12" s="21" t="s">
        <v>106</v>
      </c>
      <c r="I12" s="21" t="s">
        <v>107</v>
      </c>
      <c r="J12" s="24">
        <v>150000000</v>
      </c>
      <c r="K12" s="21" t="s">
        <v>92</v>
      </c>
      <c r="L12" s="24">
        <v>144133770.91</v>
      </c>
      <c r="M12" s="24">
        <v>143671519.22</v>
      </c>
      <c r="N12" s="24">
        <v>442059.14999999997</v>
      </c>
      <c r="O12" s="24">
        <v>462251.69000000006</v>
      </c>
      <c r="P12" s="24">
        <v>3500016.8</v>
      </c>
      <c r="Q12" s="24">
        <v>3349248.34</v>
      </c>
      <c r="R12" s="24"/>
      <c r="S12" s="24"/>
      <c r="T12" s="24"/>
      <c r="U12" s="24"/>
      <c r="V12" s="24">
        <v>143188152.61000001</v>
      </c>
      <c r="W12" s="24">
        <v>142760382.68000001</v>
      </c>
      <c r="X12" s="24">
        <v>483366.61</v>
      </c>
      <c r="Y12" s="24">
        <v>427769.93</v>
      </c>
      <c r="Z12" s="24">
        <v>3056006.8400000003</v>
      </c>
      <c r="AA12" s="24">
        <v>1771800.3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45">
      <c r="B13" s="9"/>
      <c r="C13" s="4"/>
      <c r="D13" s="19" t="s">
        <v>108</v>
      </c>
      <c r="E13" s="19" t="s">
        <v>109</v>
      </c>
      <c r="F13" s="19" t="s">
        <v>110</v>
      </c>
      <c r="G13" s="19" t="s">
        <v>105</v>
      </c>
      <c r="H13" s="19" t="s">
        <v>106</v>
      </c>
      <c r="I13" s="19" t="s">
        <v>107</v>
      </c>
      <c r="J13" s="25">
        <v>47136383</v>
      </c>
      <c r="K13" s="19" t="s">
        <v>92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 t="s">
        <v>111</v>
      </c>
      <c r="E14" s="14" t="s">
        <v>112</v>
      </c>
      <c r="F14" s="14" t="s">
        <v>113</v>
      </c>
      <c r="G14" s="14" t="s">
        <v>56</v>
      </c>
      <c r="H14" s="14" t="s">
        <v>106</v>
      </c>
      <c r="I14" s="14" t="s">
        <v>107</v>
      </c>
      <c r="J14" s="26">
        <v>33982788.200000003</v>
      </c>
      <c r="K14" s="14" t="s">
        <v>92</v>
      </c>
      <c r="L14" s="26">
        <v>27083525.98</v>
      </c>
      <c r="M14" s="26">
        <v>26756042.629999999</v>
      </c>
      <c r="N14" s="26">
        <v>317474.75</v>
      </c>
      <c r="O14" s="26">
        <v>327483.34999999998</v>
      </c>
      <c r="P14" s="26">
        <v>851632.27000000014</v>
      </c>
      <c r="Q14" s="26">
        <v>841623.67</v>
      </c>
      <c r="R14" s="26"/>
      <c r="S14" s="26"/>
      <c r="T14" s="26"/>
      <c r="U14" s="26"/>
      <c r="V14" s="26">
        <v>26418235.170000002</v>
      </c>
      <c r="W14" s="26">
        <v>26069778.140000001</v>
      </c>
      <c r="X14" s="26">
        <v>337807.46</v>
      </c>
      <c r="Y14" s="26">
        <v>348457.03</v>
      </c>
      <c r="Z14" s="26">
        <v>831299.55999999994</v>
      </c>
      <c r="AA14" s="26">
        <v>820649.99</v>
      </c>
      <c r="AB14" s="26">
        <v>0</v>
      </c>
      <c r="AC14" s="26">
        <v>0</v>
      </c>
      <c r="AD14" s="26">
        <v>0</v>
      </c>
      <c r="AE14" s="26">
        <v>0</v>
      </c>
      <c r="AF14" s="46" t="s">
        <v>114</v>
      </c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 t="s">
        <v>115</v>
      </c>
      <c r="E26" s="20" t="s">
        <v>116</v>
      </c>
      <c r="F26" s="20" t="s">
        <v>117</v>
      </c>
      <c r="G26" s="20"/>
      <c r="H26" s="20" t="s">
        <v>106</v>
      </c>
      <c r="I26" s="20" t="s">
        <v>107</v>
      </c>
      <c r="J26" s="27">
        <v>66000000</v>
      </c>
      <c r="K26" s="20" t="s">
        <v>92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331833.33</v>
      </c>
      <c r="R26" s="27"/>
      <c r="S26" s="27">
        <f>924000+147840</f>
        <v>1071840</v>
      </c>
      <c r="T26" s="27"/>
      <c r="U26" s="27"/>
      <c r="V26" s="27">
        <v>52800000</v>
      </c>
      <c r="W26" s="27">
        <v>33000000</v>
      </c>
      <c r="X26" s="27">
        <v>13200000</v>
      </c>
      <c r="Y26" s="27">
        <v>19800000</v>
      </c>
      <c r="Z26" s="27">
        <v>1410799.13</v>
      </c>
      <c r="AA26" s="27">
        <v>885346.37</v>
      </c>
      <c r="AB26" s="27">
        <v>0</v>
      </c>
      <c r="AC26" s="27">
        <v>0</v>
      </c>
      <c r="AD26" s="27">
        <v>0</v>
      </c>
      <c r="AE26" s="27">
        <v>0</v>
      </c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21417231.719999999</v>
      </c>
      <c r="M37" s="28">
        <v>14737367.26</v>
      </c>
      <c r="N37" s="15"/>
      <c r="O37" s="15"/>
      <c r="P37" s="15"/>
      <c r="Q37" s="15"/>
      <c r="R37" s="15"/>
      <c r="S37" s="15"/>
      <c r="T37" s="15"/>
      <c r="U37" s="15"/>
      <c r="V37" s="28">
        <v>11279570.279999999</v>
      </c>
      <c r="W37" s="28">
        <v>17536010.559999999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4867564.67</v>
      </c>
      <c r="M38" s="26">
        <v>59666256.310000002</v>
      </c>
      <c r="N38" s="16"/>
      <c r="O38" s="16"/>
      <c r="P38" s="16"/>
      <c r="Q38" s="16"/>
      <c r="R38" s="16"/>
      <c r="S38" s="16"/>
      <c r="T38" s="16"/>
      <c r="U38" s="16"/>
      <c r="V38" s="26">
        <v>3999417.14</v>
      </c>
      <c r="W38" s="26">
        <v>5696461.0999999996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1472713.26</v>
      </c>
      <c r="M39" s="26">
        <v>27806281.960000001</v>
      </c>
      <c r="N39" s="16"/>
      <c r="O39" s="16"/>
      <c r="P39" s="16"/>
      <c r="Q39" s="16"/>
      <c r="R39" s="16"/>
      <c r="S39" s="16"/>
      <c r="T39" s="16"/>
      <c r="U39" s="16"/>
      <c r="V39" s="26">
        <v>25015883.170000002</v>
      </c>
      <c r="W39" s="26">
        <v>26371557.989999998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1159250.73</v>
      </c>
      <c r="M46" s="28">
        <v>145080</v>
      </c>
      <c r="N46" s="23"/>
      <c r="O46" s="23"/>
      <c r="P46" s="23"/>
      <c r="Q46" s="23"/>
      <c r="R46" s="23"/>
      <c r="S46" s="23"/>
      <c r="T46" s="23"/>
      <c r="U46" s="23"/>
      <c r="V46" s="28">
        <v>145080</v>
      </c>
      <c r="W46" s="28">
        <v>193440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140788672.31999999</v>
      </c>
      <c r="M47" s="26">
        <v>142204903.47</v>
      </c>
      <c r="N47" s="16"/>
      <c r="O47" s="16"/>
      <c r="P47" s="16"/>
      <c r="Q47" s="16"/>
      <c r="R47" s="16"/>
      <c r="S47" s="16"/>
      <c r="T47" s="16"/>
      <c r="U47" s="16"/>
      <c r="V47" s="26">
        <v>130489345.62</v>
      </c>
      <c r="W47" s="26">
        <v>135679656.63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 t="e">
        <f>118071050.68-#REF!-#REF!</f>
        <v>#REF!</v>
      </c>
      <c r="M49" s="28" t="e">
        <f>170003557.34-SUM(L49:L49)</f>
        <v>#REF!</v>
      </c>
      <c r="N49" s="23"/>
      <c r="O49" s="23"/>
      <c r="P49" s="23"/>
      <c r="Q49" s="23"/>
      <c r="R49" s="23"/>
      <c r="S49" s="23"/>
      <c r="T49" s="23"/>
      <c r="U49" s="23"/>
      <c r="V49" s="28">
        <v>86190265.409999996</v>
      </c>
      <c r="W49" s="28">
        <v>21107476.570000008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 t="e">
        <f>30602145.75-#REF!-#REF!</f>
        <v>#REF!</v>
      </c>
      <c r="M52" s="26" t="e">
        <f>47963226.37-#REF!-#REF!-L52</f>
        <v>#REF!</v>
      </c>
      <c r="N52" s="16"/>
      <c r="O52" s="16"/>
      <c r="P52" s="16"/>
      <c r="Q52" s="16"/>
      <c r="R52" s="16"/>
      <c r="S52" s="16"/>
      <c r="T52" s="16"/>
      <c r="U52" s="16"/>
      <c r="V52" s="26">
        <v>12801533.58</v>
      </c>
      <c r="W52" s="26">
        <v>6276044.9500000011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 t="e">
        <f>260399.9-#REF!-#REF!</f>
        <v>#REF!</v>
      </c>
      <c r="M53" s="26" t="e">
        <f>370363.48-#REF!-#REF!-L53</f>
        <v>#REF!</v>
      </c>
      <c r="N53" s="16"/>
      <c r="O53" s="16"/>
      <c r="P53" s="16"/>
      <c r="Q53" s="16"/>
      <c r="R53" s="16"/>
      <c r="S53" s="16"/>
      <c r="T53" s="16"/>
      <c r="U53" s="16"/>
      <c r="V53" s="26">
        <v>120298.05</v>
      </c>
      <c r="W53" s="26">
        <v>31376.710000000006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 t="e">
        <f>102542537.47-#REF!-#REF!</f>
        <v>#REF!</v>
      </c>
      <c r="M54" s="26" t="e">
        <f>102797504.48-#REF!-#REF!-L54</f>
        <v>#REF!</v>
      </c>
      <c r="N54" s="16"/>
      <c r="O54" s="16"/>
      <c r="P54" s="16"/>
      <c r="Q54" s="16"/>
      <c r="R54" s="16"/>
      <c r="S54" s="16"/>
      <c r="T54" s="16"/>
      <c r="U54" s="16"/>
      <c r="V54" s="26">
        <v>290274.28000000003</v>
      </c>
      <c r="W54" s="26">
        <v>54036.479999999981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 t="e">
        <f>217752147.87-#REF!-#REF!</f>
        <v>#REF!</v>
      </c>
      <c r="M56" s="26" t="e">
        <f>289559407.58-#REF!-#REF!-L56</f>
        <v>#REF!</v>
      </c>
      <c r="N56" s="16"/>
      <c r="O56" s="16"/>
      <c r="P56" s="16"/>
      <c r="Q56" s="16"/>
      <c r="R56" s="16"/>
      <c r="S56" s="16"/>
      <c r="T56" s="16"/>
      <c r="U56" s="16"/>
      <c r="V56" s="26">
        <v>69435875.319999993</v>
      </c>
      <c r="W56" s="26">
        <v>68467636.200000018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 t="e">
        <f>29796050.61-#REF!-#REF!</f>
        <v>#REF!</v>
      </c>
      <c r="M57" s="26" t="e">
        <f>39387208.15-#REF!-#REF!-L57</f>
        <v>#REF!</v>
      </c>
      <c r="N57" s="16"/>
      <c r="O57" s="16"/>
      <c r="P57" s="16"/>
      <c r="Q57" s="16"/>
      <c r="R57" s="16"/>
      <c r="S57" s="16"/>
      <c r="T57" s="16"/>
      <c r="U57" s="16"/>
      <c r="V57" s="26">
        <v>9600259.7100000009</v>
      </c>
      <c r="W57" s="26">
        <v>9499589.1699999981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 t="e">
        <f>22997129.4-#REF!-#REF!</f>
        <v>#REF!</v>
      </c>
      <c r="M58" s="26" t="e">
        <f>31952192.3-#REF!-#REF!-L58</f>
        <v>#REF!</v>
      </c>
      <c r="N58" s="16"/>
      <c r="O58" s="16"/>
      <c r="P58" s="16"/>
      <c r="Q58" s="16"/>
      <c r="R58" s="16"/>
      <c r="S58" s="16"/>
      <c r="T58" s="16"/>
      <c r="U58" s="16"/>
      <c r="V58" s="26">
        <v>2424822.27</v>
      </c>
      <c r="W58" s="26">
        <v>3295514.0900000003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/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/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 t="e">
        <f>3838357.94-#REF!-#REF!</f>
        <v>#REF!</v>
      </c>
      <c r="M61" s="26" t="e">
        <f>5692995.64-#REF!-#REF!-L61</f>
        <v>#REF!</v>
      </c>
      <c r="N61" s="16"/>
      <c r="O61" s="16"/>
      <c r="P61" s="16"/>
      <c r="Q61" s="16"/>
      <c r="R61" s="16"/>
      <c r="S61" s="16"/>
      <c r="T61" s="16"/>
      <c r="U61" s="16"/>
      <c r="V61" s="26">
        <v>1530958.75</v>
      </c>
      <c r="W61" s="26">
        <v>580900.83000000007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0</v>
      </c>
      <c r="M64" s="26">
        <v>0</v>
      </c>
      <c r="N64" s="16"/>
      <c r="O64" s="16"/>
      <c r="P64" s="16"/>
      <c r="Q64" s="16"/>
      <c r="R64" s="16"/>
      <c r="S64" s="16"/>
      <c r="T64" s="16"/>
      <c r="U64" s="16"/>
      <c r="V64" s="26">
        <v>0</v>
      </c>
      <c r="W64" s="26">
        <v>0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 t="e">
        <f>39050656-#REF!-#REF!</f>
        <v>#REF!</v>
      </c>
      <c r="M65" s="26" t="e">
        <f>77153526-#REF!-L65</f>
        <v>#REF!</v>
      </c>
      <c r="N65" s="16"/>
      <c r="O65" s="16"/>
      <c r="P65" s="16"/>
      <c r="Q65" s="16"/>
      <c r="R65" s="16"/>
      <c r="S65" s="16"/>
      <c r="T65" s="16"/>
      <c r="U65" s="16"/>
      <c r="V65" s="26">
        <v>14634624</v>
      </c>
      <c r="W65" s="26">
        <v>26355748.039999999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1523751.16</v>
      </c>
      <c r="M66" s="26">
        <f>20056857.82-L66</f>
        <v>18533106.66</v>
      </c>
      <c r="N66" s="16"/>
      <c r="O66" s="16"/>
      <c r="P66" s="16"/>
      <c r="Q66" s="16"/>
      <c r="R66" s="16"/>
      <c r="S66" s="16"/>
      <c r="T66" s="16"/>
      <c r="U66" s="16"/>
      <c r="V66" s="26">
        <v>520008.54</v>
      </c>
      <c r="W66" s="26">
        <v>174251.49000000005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 t="e">
        <f>980.23-#REF!-#REF!</f>
        <v>#REF!</v>
      </c>
      <c r="M67" s="26" t="e">
        <f>1039.58-#REF!-#REF!-L67</f>
        <v>#REF!</v>
      </c>
      <c r="N67" s="16"/>
      <c r="O67" s="16"/>
      <c r="P67" s="16"/>
      <c r="Q67" s="16"/>
      <c r="R67" s="16"/>
      <c r="S67" s="16"/>
      <c r="T67" s="16"/>
      <c r="U67" s="16"/>
      <c r="V67" s="26">
        <v>485.35</v>
      </c>
      <c r="W67" s="26">
        <v>215.37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 t="e">
        <f>1573418.84-#REF!-#REF!</f>
        <v>#REF!</v>
      </c>
      <c r="M68" s="26" t="e">
        <f>2254340.47-#REF!-#REF!-L68</f>
        <v>#REF!</v>
      </c>
      <c r="N68" s="16"/>
      <c r="O68" s="16"/>
      <c r="P68" s="16"/>
      <c r="Q68" s="16"/>
      <c r="R68" s="16"/>
      <c r="S68" s="16"/>
      <c r="T68" s="16"/>
      <c r="U68" s="16"/>
      <c r="V68" s="26">
        <v>193982.34</v>
      </c>
      <c r="W68" s="26">
        <v>182874.05000000002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 t="e">
        <f>6793715.01-#REF!-#REF!</f>
        <v>#REF!</v>
      </c>
      <c r="M69" s="26" t="e">
        <f>9573462.58-#REF!-#REF!-L69</f>
        <v>#REF!</v>
      </c>
      <c r="N69" s="16"/>
      <c r="O69" s="16"/>
      <c r="P69" s="16"/>
      <c r="Q69" s="16"/>
      <c r="R69" s="16"/>
      <c r="S69" s="16"/>
      <c r="T69" s="16"/>
      <c r="U69" s="16"/>
      <c r="V69" s="26">
        <v>768139.94</v>
      </c>
      <c r="W69" s="26">
        <v>428976.47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224677.8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 t="e">
        <f>960217.56-#REF!-#REF!</f>
        <v>#REF!</v>
      </c>
      <c r="M73" s="26" t="e">
        <f>1440331.56-#REF!-#REF!-L73</f>
        <v>#REF!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 t="e">
        <f>14610558.93-#REF!-#REF!</f>
        <v>#REF!</v>
      </c>
      <c r="M74" s="26" t="e">
        <f>20667152.89-#REF!-#REF!-L74</f>
        <v>#REF!</v>
      </c>
      <c r="N74" s="16"/>
      <c r="O74" s="16"/>
      <c r="P74" s="16"/>
      <c r="Q74" s="16"/>
      <c r="R74" s="16"/>
      <c r="S74" s="16"/>
      <c r="T74" s="16"/>
      <c r="U74" s="16"/>
      <c r="V74" s="26">
        <v>5799691.1699999999</v>
      </c>
      <c r="W74" s="26">
        <v>13239704.15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 t="e">
        <f>6438408.46-#REF!-#REF!</f>
        <v>#REF!</v>
      </c>
      <c r="M75" s="26" t="e">
        <f>8396526.43-#REF!-#REF!-L75</f>
        <v>#REF!</v>
      </c>
      <c r="N75" s="16"/>
      <c r="O75" s="16"/>
      <c r="P75" s="16"/>
      <c r="Q75" s="16"/>
      <c r="R75" s="16"/>
      <c r="S75" s="16"/>
      <c r="T75" s="16"/>
      <c r="U75" s="16"/>
      <c r="V75" s="26">
        <v>72719027.400000006</v>
      </c>
      <c r="W75" s="26">
        <v>106264.32999999821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 t="e">
        <f>110036571.39-#REF!-#REF!</f>
        <v>#REF!</v>
      </c>
      <c r="M77" s="28" t="e">
        <f>122262857.1-#REF!-#REF!-L77</f>
        <v>#REF!</v>
      </c>
      <c r="N77" s="15"/>
      <c r="O77" s="15"/>
      <c r="P77" s="15"/>
      <c r="Q77" s="15"/>
      <c r="R77" s="15"/>
      <c r="S77" s="15"/>
      <c r="T77" s="15"/>
      <c r="U77" s="15"/>
      <c r="V77" s="28">
        <v>34449527.640000001</v>
      </c>
      <c r="W77" s="28">
        <v>34449527.640000001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 t="e">
        <f>186734787.03-#REF!-#REF!</f>
        <v>#REF!</v>
      </c>
      <c r="M78" s="26" t="e">
        <f>248979716.02-#REF!-#REF!-L78</f>
        <v>#REF!</v>
      </c>
      <c r="N78" s="16"/>
      <c r="O78" s="16"/>
      <c r="P78" s="16"/>
      <c r="Q78" s="16"/>
      <c r="R78" s="16"/>
      <c r="S78" s="16"/>
      <c r="T78" s="16"/>
      <c r="U78" s="16"/>
      <c r="V78" s="26">
        <v>64433989.770000003</v>
      </c>
      <c r="W78" s="26">
        <v>64433989.770000003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786735.36</v>
      </c>
      <c r="X85" s="16"/>
      <c r="Y85" s="16"/>
      <c r="Z85" s="16"/>
      <c r="AA85" s="16"/>
      <c r="AB85" s="16"/>
      <c r="AC85" s="16"/>
      <c r="AD85" s="16"/>
      <c r="AE85" s="16"/>
      <c r="AF85" s="46" t="s">
        <v>118</v>
      </c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 t="e">
        <f>22169978.3-#REF!-#REF!</f>
        <v>#REF!</v>
      </c>
      <c r="M87" s="29" t="e">
        <f>26177569.73-#REF!-#REF!-L87</f>
        <v>#REF!</v>
      </c>
      <c r="N87" s="17"/>
      <c r="O87" s="17"/>
      <c r="P87" s="17"/>
      <c r="Q87" s="17"/>
      <c r="R87" s="17"/>
      <c r="S87" s="17"/>
      <c r="T87" s="17"/>
      <c r="U87" s="17"/>
      <c r="V87" s="29">
        <v>-1820.41</v>
      </c>
      <c r="W87" s="29">
        <v>11240107.85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1E7514BC-E8CB-4963-880F-26622F6B3B3B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BFF6BE3E-6566-4EF5-85B7-FEBC71160B5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2020-09-26T15:49:35Z</dcterms:modified>
</cp:coreProperties>
</file>