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3A76F344-9C62-40E9-AB5D-E8E96B8A9602}" xr6:coauthVersionLast="45" xr6:coauthVersionMax="45" xr10:uidLastSave="{00000000-0000-0000-0000-000000000000}"/>
  <workbookProtection workbookAlgorithmName="SHA-512" workbookHashValue="KnYLlFOcDgJfPeSOArf+VuIo1hs/JFiOT6XqENQhsKUbvrHoaF3Ob3Av7shNHNFdAr/pj5g+pNT0EPZKF0WF7A==" workbookSaltValue="R2W0+wTI+W0pEreqwF3A+g=="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78" i="1" l="1"/>
  <c r="V78" i="1"/>
  <c r="W77" i="1"/>
  <c r="V77" i="1"/>
  <c r="W69" i="1"/>
  <c r="V69" i="1"/>
  <c r="W68" i="1"/>
  <c r="V68" i="1"/>
  <c r="W64" i="1"/>
  <c r="V64" i="1"/>
  <c r="W61" i="1"/>
  <c r="V61" i="1"/>
  <c r="W60" i="1"/>
  <c r="V60" i="1"/>
  <c r="W59" i="1"/>
  <c r="V59" i="1"/>
  <c r="W58" i="1"/>
  <c r="V58" i="1"/>
  <c r="W57" i="1"/>
  <c r="V57" i="1"/>
  <c r="W56" i="1"/>
  <c r="V56" i="1"/>
  <c r="M54" i="1"/>
  <c r="W52" i="1"/>
  <c r="V52" i="1"/>
  <c r="L52" i="1"/>
  <c r="M52" i="1" s="1"/>
  <c r="W49" i="1"/>
  <c r="V49" i="1"/>
  <c r="L49" i="1"/>
  <c r="M49" i="1" s="1"/>
  <c r="W39" i="1"/>
  <c r="L56" i="1" l="1"/>
  <c r="M56" i="1" s="1"/>
  <c r="L57" i="1"/>
  <c r="M57" i="1" s="1"/>
  <c r="L58" i="1"/>
  <c r="M58" i="1" s="1"/>
  <c r="L59" i="1"/>
  <c r="M59" i="1" s="1"/>
  <c r="L60" i="1"/>
  <c r="M60" i="1" s="1"/>
  <c r="L61" i="1"/>
  <c r="M61" i="1" s="1"/>
  <c r="L64" i="1"/>
  <c r="M64" i="1" s="1"/>
  <c r="L68" i="1"/>
  <c r="M68" i="1" s="1"/>
  <c r="L69" i="1"/>
  <c r="M69" i="1" s="1"/>
  <c r="L77" i="1"/>
  <c r="M77" i="1" s="1"/>
  <c r="L78" i="1"/>
  <c r="M78" i="1" s="1"/>
</calcChain>
</file>

<file path=xl/sharedStrings.xml><?xml version="1.0" encoding="utf-8"?>
<sst xmlns="http://schemas.openxmlformats.org/spreadsheetml/2006/main" count="175" uniqueCount="109">
  <si>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</si>
  <si>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</si>
  <si>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</si>
  <si>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</si>
  <si>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</si>
  <si>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</si>
  <si>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</si>
  <si>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</si>
  <si>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</si>
  <si>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</si>
  <si>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</si>
  <si>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</si>
  <si>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</si>
  <si>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</si>
  <si>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</si>
  <si>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</si>
  <si>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</si>
  <si>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</si>
  <si>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</si>
  <si>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</si>
  <si>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</si>
  <si>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</si>
  <si>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</si>
  <si>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</si>
  <si>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</si>
  <si>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</si>
  <si>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</si>
  <si>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</si>
  <si>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</si>
  <si>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</si>
  <si>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</si>
  <si>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</si>
  <si>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</si>
  <si>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</si>
  <si>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</si>
  <si>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</si>
  <si>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</si>
  <si>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</si>
  <si>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</si>
  <si>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</si>
  <si>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</si>
  <si>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</si>
  <si>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</si>
  <si>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</si>
  <si>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</si>
  <si>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</si>
  <si>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</si>
  <si>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</si>
  <si>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</si>
  <si>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</si>
  <si>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</si>
  <si>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</si>
  <si>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</si>
  <si>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</si>
  <si>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</si>
  <si>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</si>
  <si>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</si>
  <si>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</si>
  <si>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</si>
  <si>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</si>
  <si>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</si>
  <si>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</si>
  <si>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</si>
  <si>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</si>
  <si>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</si>
  <si>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</si>
  <si>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</si>
  <si>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</si>
  <si>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</si>
  <si>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</si>
  <si>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</si>
  <si>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</si>
  <si>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</si>
  <si>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</si>
  <si>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</si>
  <si>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</si>
  <si>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</si>
  <si>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</si>
  <si>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</si>
  <si>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</si>
  <si>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</si>
  <si>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</si>
  <si>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</si>
  <si>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</si>
  <si>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</si>
  <si>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</si>
  <si>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</si>
  <si>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</si>
  <si>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</si>
  <si>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</si>
  <si>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</si>
  <si>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</si>
  <si>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</si>
  <si>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</si>
  <si>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</si>
  <si>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</si>
  <si>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</si>
  <si>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</si>
  <si>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</si>
  <si>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</si>
  <si>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Veracruz de Ignacio de la Llave</t>
  </si>
  <si>
    <t>Zacualpan</t>
  </si>
  <si>
    <t>076/2010</t>
  </si>
  <si>
    <t>Ingresos Propios / Participaciones</t>
  </si>
  <si>
    <t>Municipio de Zacualpan</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</si>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</sst>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102</v>
      </c>
      <c r="G12" s="21" t="s">
        <v>56</v>
      </c>
      <c r="H12" s="21" t="s">
        <v>103</v>
      </c>
      <c r="I12" s="21" t="s">
        <v>104</v>
      </c>
      <c r="J12" s="24">
        <v>5100000</v>
      </c>
      <c r="K12" s="21" t="s">
        <v>92</v>
      </c>
      <c r="L12" s="24">
        <v>0</v>
      </c>
      <c r="M12" s="24">
        <v>0</v>
      </c>
      <c r="N12" s="24">
        <v>0</v>
      </c>
      <c r="O12" s="24">
        <v>0</v>
      </c>
      <c r="P12" s="24">
        <v>0</v>
      </c>
      <c r="Q12" s="24">
        <v>0</v>
      </c>
      <c r="R12" s="24">
        <v>0</v>
      </c>
      <c r="S12" s="24">
        <v>0</v>
      </c>
      <c r="T12" s="24">
        <v>0</v>
      </c>
      <c r="U12" s="24">
        <v>0</v>
      </c>
      <c r="V12" s="24">
        <v>0</v>
      </c>
      <c r="W12" s="24">
        <v>0</v>
      </c>
      <c r="X12" s="24">
        <v>0</v>
      </c>
      <c r="Y12" s="24"/>
      <c r="Z12" s="24">
        <v>0</v>
      </c>
      <c r="AA12" s="24">
        <v>0</v>
      </c>
      <c r="AB12" s="24">
        <v>0</v>
      </c>
      <c r="AC12" s="24">
        <v>0</v>
      </c>
      <c r="AD12" s="24">
        <v>0</v>
      </c>
      <c r="AE12" s="24">
        <v>0</v>
      </c>
      <c r="AF12" s="44"/>
    </row>
    <row r="13" spans="2:32" ht="30" customHeight="1" x14ac:dyDescent="0.45">
      <c r="B13" s="9"/>
      <c r="C13" s="4"/>
      <c r="D13" s="19" t="s">
        <v>105</v>
      </c>
      <c r="E13" s="19" t="s">
        <v>106</v>
      </c>
      <c r="F13" s="19" t="s">
        <v>107</v>
      </c>
      <c r="G13" s="19" t="s">
        <v>56</v>
      </c>
      <c r="H13" s="19" t="s">
        <v>103</v>
      </c>
      <c r="I13" s="19" t="s">
        <v>104</v>
      </c>
      <c r="J13" s="25">
        <v>2098714</v>
      </c>
      <c r="K13" s="19" t="s">
        <v>92</v>
      </c>
      <c r="L13" s="25">
        <v>0</v>
      </c>
      <c r="M13" s="25">
        <v>0</v>
      </c>
      <c r="N13" s="25">
        <v>0</v>
      </c>
      <c r="O13" s="25">
        <v>0</v>
      </c>
      <c r="P13" s="25">
        <v>0</v>
      </c>
      <c r="Q13" s="25">
        <v>0</v>
      </c>
      <c r="R13" s="25">
        <v>0</v>
      </c>
      <c r="S13" s="25">
        <v>0</v>
      </c>
      <c r="T13" s="25">
        <v>0</v>
      </c>
      <c r="U13" s="25">
        <v>0</v>
      </c>
      <c r="V13" s="25">
        <v>0</v>
      </c>
      <c r="W13" s="25">
        <v>0</v>
      </c>
      <c r="X13" s="25">
        <v>0</v>
      </c>
      <c r="Y13" s="25"/>
      <c r="Z13" s="25">
        <v>0</v>
      </c>
      <c r="AA13" s="25">
        <v>0</v>
      </c>
      <c r="AB13" s="25">
        <v>0</v>
      </c>
      <c r="AC13" s="25">
        <v>0</v>
      </c>
      <c r="AD13" s="25">
        <v>0</v>
      </c>
      <c r="AE13" s="25">
        <v>0</v>
      </c>
      <c r="AF13" s="45" t="s">
        <v>108</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6900471.6200000001</v>
      </c>
      <c r="M38" s="26">
        <v>6894978.7000000002</v>
      </c>
      <c r="N38" s="16"/>
      <c r="O38" s="16"/>
      <c r="P38" s="16"/>
      <c r="Q38" s="16"/>
      <c r="R38" s="16"/>
      <c r="S38" s="16"/>
      <c r="T38" s="16"/>
      <c r="U38" s="16"/>
      <c r="V38" s="26">
        <v>6894978.7199999997</v>
      </c>
      <c r="W38" s="26">
        <v>6894978.7199999997</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7020</v>
      </c>
      <c r="M39" s="26">
        <v>4219.21</v>
      </c>
      <c r="N39" s="16"/>
      <c r="O39" s="16"/>
      <c r="P39" s="16"/>
      <c r="Q39" s="16"/>
      <c r="R39" s="16"/>
      <c r="S39" s="16"/>
      <c r="T39" s="16"/>
      <c r="U39" s="16"/>
      <c r="V39" s="26">
        <v>347312.9</v>
      </c>
      <c r="W39" s="26">
        <f>459535.04</f>
        <v>459535.04</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625845.16</v>
      </c>
      <c r="M43" s="26">
        <v>306451.13</v>
      </c>
      <c r="N43" s="16"/>
      <c r="O43" s="16"/>
      <c r="P43" s="16"/>
      <c r="Q43" s="16"/>
      <c r="R43" s="16"/>
      <c r="S43" s="16"/>
      <c r="T43" s="16"/>
      <c r="U43" s="16"/>
      <c r="V43" s="26">
        <v>306451.13</v>
      </c>
      <c r="W43" s="26">
        <v>306451.13</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36103.910000000003</v>
      </c>
      <c r="M44" s="26">
        <v>36103.919999999998</v>
      </c>
      <c r="N44" s="16"/>
      <c r="O44" s="16"/>
      <c r="P44" s="16"/>
      <c r="Q44" s="16"/>
      <c r="R44" s="16"/>
      <c r="S44" s="16"/>
      <c r="T44" s="16"/>
      <c r="U44" s="16"/>
      <c r="V44" s="26">
        <v>36103.93</v>
      </c>
      <c r="W44" s="26">
        <v>36103.93</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906285.36</v>
      </c>
      <c r="M46" s="28">
        <v>0</v>
      </c>
      <c r="N46" s="23"/>
      <c r="O46" s="23"/>
      <c r="P46" s="23"/>
      <c r="Q46" s="23"/>
      <c r="R46" s="23"/>
      <c r="S46" s="23"/>
      <c r="T46" s="23"/>
      <c r="U46" s="23"/>
      <c r="V46" s="28">
        <v>100876.78</v>
      </c>
      <c r="W46" s="28">
        <v>50555.85</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5450030.6299999999</v>
      </c>
      <c r="M47" s="26">
        <v>1064014.28</v>
      </c>
      <c r="N47" s="16"/>
      <c r="O47" s="16"/>
      <c r="P47" s="16"/>
      <c r="Q47" s="16"/>
      <c r="R47" s="16"/>
      <c r="S47" s="16"/>
      <c r="T47" s="16"/>
      <c r="U47" s="16"/>
      <c r="V47" s="26">
        <v>7204685.4299999997</v>
      </c>
      <c r="W47" s="26">
        <v>15926231.109999999</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30898.32</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t="e">
        <f>583653.29-#REF!-#REF!</f>
        <v>#REF!</v>
      </c>
      <c r="M49" s="28" t="e">
        <f>629217.91-L49-#REF!-#REF!</f>
        <v>#REF!</v>
      </c>
      <c r="N49" s="23"/>
      <c r="O49" s="23"/>
      <c r="P49" s="23"/>
      <c r="Q49" s="23"/>
      <c r="R49" s="23"/>
      <c r="S49" s="23"/>
      <c r="T49" s="23"/>
      <c r="U49" s="23"/>
      <c r="V49" s="28">
        <f>214322.97+180369.22+65202.28</f>
        <v>459894.47</v>
      </c>
      <c r="W49" s="28">
        <f>1903.84+7745.02+17829.09</f>
        <v>27477.95</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t="e">
        <f>387272.07-#REF!-#REF!</f>
        <v>#REF!</v>
      </c>
      <c r="M52" s="26" t="e">
        <f>490893.06-L52-#REF!-#REF!</f>
        <v>#REF!</v>
      </c>
      <c r="N52" s="16"/>
      <c r="O52" s="16"/>
      <c r="P52" s="16"/>
      <c r="Q52" s="16"/>
      <c r="R52" s="16"/>
      <c r="S52" s="16"/>
      <c r="T52" s="16"/>
      <c r="U52" s="16"/>
      <c r="V52" s="26">
        <f>45209.06+39558.91+35674.5</f>
        <v>120442.47</v>
      </c>
      <c r="W52" s="26">
        <f>5694.51+6727.19+17804.55</f>
        <v>30226.25</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1121573.18</v>
      </c>
      <c r="M53" s="26">
        <v>0</v>
      </c>
      <c r="N53" s="16"/>
      <c r="O53" s="16"/>
      <c r="P53" s="16"/>
      <c r="Q53" s="16"/>
      <c r="R53" s="16"/>
      <c r="S53" s="16"/>
      <c r="T53" s="16"/>
      <c r="U53" s="16"/>
      <c r="V53" s="26">
        <v>0</v>
      </c>
      <c r="W53" s="26">
        <v>0</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0</v>
      </c>
      <c r="M54" s="26" t="e">
        <f>3240-L54-#REF!-#REF!</f>
        <v>#REF!</v>
      </c>
      <c r="N54" s="16"/>
      <c r="O54" s="16"/>
      <c r="P54" s="16"/>
      <c r="Q54" s="16"/>
      <c r="R54" s="16"/>
      <c r="S54" s="16"/>
      <c r="T54" s="16"/>
      <c r="U54" s="16"/>
      <c r="V54" s="26">
        <v>0</v>
      </c>
      <c r="W54" s="26">
        <v>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t="e">
        <f>11054507.93-#REF!-#REF!</f>
        <v>#REF!</v>
      </c>
      <c r="M56" s="26" t="e">
        <f>14323388.6-L56-#REF!-#REF!</f>
        <v>#REF!</v>
      </c>
      <c r="N56" s="16"/>
      <c r="O56" s="16"/>
      <c r="P56" s="16"/>
      <c r="Q56" s="16"/>
      <c r="R56" s="16"/>
      <c r="S56" s="16"/>
      <c r="T56" s="16"/>
      <c r="U56" s="16"/>
      <c r="V56" s="26">
        <f>1004505.3+1528420.81+1035444.03</f>
        <v>3568370.1400000006</v>
      </c>
      <c r="W56" s="26">
        <f>1488097.48+1072548.04</f>
        <v>2560645.52</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t="e">
        <f>1932664.39-#REF!-#REF!</f>
        <v>#REF!</v>
      </c>
      <c r="M57" s="26" t="e">
        <f>2697162.44-L57-#REF!-#REF!</f>
        <v>#REF!</v>
      </c>
      <c r="N57" s="16"/>
      <c r="O57" s="16"/>
      <c r="P57" s="16"/>
      <c r="Q57" s="16"/>
      <c r="R57" s="16"/>
      <c r="S57" s="16"/>
      <c r="T57" s="16"/>
      <c r="U57" s="16"/>
      <c r="V57" s="26">
        <f>189108.59+279628.34+192674.58</f>
        <v>661411.51</v>
      </c>
      <c r="W57" s="26">
        <f>276859.12+184908.65</f>
        <v>461767.77</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t="e">
        <f>470519.69-#REF!-#REF!</f>
        <v>#REF!</v>
      </c>
      <c r="M58" s="26" t="e">
        <f>626599.09-L58-#REF!-#REF!</f>
        <v>#REF!</v>
      </c>
      <c r="N58" s="16"/>
      <c r="O58" s="16"/>
      <c r="P58" s="16"/>
      <c r="Q58" s="16"/>
      <c r="R58" s="16"/>
      <c r="S58" s="16"/>
      <c r="T58" s="16"/>
      <c r="U58" s="16"/>
      <c r="V58" s="26">
        <f>63848.59+33469.05+33469.05</f>
        <v>130786.69</v>
      </c>
      <c r="W58" s="26">
        <f>105986.98+41924.04+33188.48</f>
        <v>181099.5</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t="e">
        <f>82127.54-#REF!-#REF!</f>
        <v>#REF!</v>
      </c>
      <c r="M59" s="26" t="e">
        <f>119812.87-L59-#REF!-#REF!</f>
        <v>#REF!</v>
      </c>
      <c r="N59" s="16"/>
      <c r="O59" s="16"/>
      <c r="P59" s="16"/>
      <c r="Q59" s="16"/>
      <c r="R59" s="16"/>
      <c r="S59" s="16"/>
      <c r="T59" s="16"/>
      <c r="U59" s="16"/>
      <c r="V59" s="26">
        <f>8245.79+8576.96+8601.08</f>
        <v>25423.83</v>
      </c>
      <c r="W59" s="26">
        <f>7865.52+8496.13+7023.73</f>
        <v>23385.379999999997</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t="e">
        <f>78335.58-#REF!-#REF!</f>
        <v>#REF!</v>
      </c>
      <c r="M60" s="26" t="e">
        <f>108910.56-L60-#REF!-#REF!</f>
        <v>#REF!</v>
      </c>
      <c r="N60" s="16"/>
      <c r="O60" s="16"/>
      <c r="P60" s="16"/>
      <c r="Q60" s="16"/>
      <c r="R60" s="16"/>
      <c r="S60" s="16"/>
      <c r="T60" s="16"/>
      <c r="U60" s="16"/>
      <c r="V60" s="26">
        <f>7192.01+6755.92+5690.55</f>
        <v>19638.48</v>
      </c>
      <c r="W60" s="26">
        <f>5824.39+5645.1+5377.82</f>
        <v>16847.310000000001</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t="e">
        <f>150714.21-#REF!-#REF!</f>
        <v>#REF!</v>
      </c>
      <c r="M61" s="26" t="e">
        <f>231570.11-L61-#REF!-#REF!</f>
        <v>#REF!</v>
      </c>
      <c r="N61" s="16"/>
      <c r="O61" s="16"/>
      <c r="P61" s="16"/>
      <c r="Q61" s="16"/>
      <c r="R61" s="16"/>
      <c r="S61" s="16"/>
      <c r="T61" s="16"/>
      <c r="U61" s="16"/>
      <c r="V61" s="26">
        <f>15361.97+29531.19+11589.8</f>
        <v>56482.959999999992</v>
      </c>
      <c r="W61" s="26">
        <f>10913.88+16820.38</f>
        <v>27734.260000000002</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7750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t="e">
        <f>255766.89-#REF!-#REF!+454.72</f>
        <v>#REF!</v>
      </c>
      <c r="M64" s="26" t="e">
        <f>376646.1+647.02-L64-#REF!-#REF!</f>
        <v>#REF!</v>
      </c>
      <c r="N64" s="16"/>
      <c r="O64" s="16"/>
      <c r="P64" s="16"/>
      <c r="Q64" s="16"/>
      <c r="R64" s="16"/>
      <c r="S64" s="16"/>
      <c r="T64" s="16"/>
      <c r="U64" s="16"/>
      <c r="V64" s="26">
        <f>24415.87+28354.64+29649.32</f>
        <v>82419.829999999987</v>
      </c>
      <c r="W64" s="26">
        <f>27052.65+27990.17+26673.02</f>
        <v>81715.839999999997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v>
      </c>
      <c r="W67" s="26">
        <v>1.1100000000000001</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t="e">
        <f>24417.36-#REF!-#REF!</f>
        <v>#REF!</v>
      </c>
      <c r="M68" s="26" t="e">
        <f>35149.05-L68-#REF!-#REF!</f>
        <v>#REF!</v>
      </c>
      <c r="N68" s="16"/>
      <c r="O68" s="16"/>
      <c r="P68" s="16"/>
      <c r="Q68" s="16"/>
      <c r="R68" s="16"/>
      <c r="S68" s="16"/>
      <c r="T68" s="16"/>
      <c r="U68" s="16"/>
      <c r="V68" s="26">
        <f>2820.21+2820.21+2820.21</f>
        <v>8460.630000000001</v>
      </c>
      <c r="W68" s="26">
        <f>2820.21+2820.21+2820.21</f>
        <v>8460.630000000001</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t="e">
        <f>80925.76-#REF!-#REF!</f>
        <v>#REF!</v>
      </c>
      <c r="M69" s="26" t="e">
        <f>111110.04-L69-#REF!-#REF!</f>
        <v>#REF!</v>
      </c>
      <c r="N69" s="16"/>
      <c r="O69" s="16"/>
      <c r="P69" s="16"/>
      <c r="Q69" s="16"/>
      <c r="R69" s="16"/>
      <c r="S69" s="16"/>
      <c r="T69" s="16"/>
      <c r="U69" s="16"/>
      <c r="V69" s="26">
        <f>10999.05+11095.61+8984.82</f>
        <v>31079.48</v>
      </c>
      <c r="W69" s="26">
        <f>6720.33+6135.02</f>
        <v>12855.35</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110049</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t="e">
        <f>18468672-#REF!-#REF!</f>
        <v>#REF!</v>
      </c>
      <c r="M77" s="28" t="e">
        <f>23085835-L77-#REF!-#REF!</f>
        <v>#REF!</v>
      </c>
      <c r="N77" s="15"/>
      <c r="O77" s="15"/>
      <c r="P77" s="15"/>
      <c r="Q77" s="15"/>
      <c r="R77" s="15"/>
      <c r="S77" s="15"/>
      <c r="T77" s="15"/>
      <c r="U77" s="15"/>
      <c r="V77" s="28">
        <f>4965732+2482866</f>
        <v>7448598</v>
      </c>
      <c r="W77" s="28">
        <f>2482866+2482866+2482866</f>
        <v>7448598</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t="e">
        <f>3638538-#REF!-#REF!</f>
        <v>#REF!</v>
      </c>
      <c r="M78" s="26" t="e">
        <f>4851382-#REF!-#REF!-L78</f>
        <v>#REF!</v>
      </c>
      <c r="N78" s="16"/>
      <c r="O78" s="16"/>
      <c r="P78" s="16"/>
      <c r="Q78" s="16"/>
      <c r="R78" s="16"/>
      <c r="S78" s="16"/>
      <c r="T78" s="16"/>
      <c r="U78" s="16"/>
      <c r="V78" s="26">
        <f>831402+415701</f>
        <v>1247103</v>
      </c>
      <c r="W78" s="26">
        <f>415701+415701+415701</f>
        <v>1247103</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E4E6FD02-86A5-4508-A562-EAA81B8EF8F5}">
      <formula1>-9.99999999999999E+29</formula1>
      <formula2>9.99999999999999E+28</formula2>
    </dataValidation>
    <dataValidation allowBlank="1" showInputMessage="1" showErrorMessage="1" error="Sólo se permite capturar valores numéricos." sqref="AF12:AF87" xr:uid="{5A6CE761-DBDE-4BA9-AC14-3945B7B00B4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2020-09-26T15:21:08Z</dcterms:modified>
</cp:coreProperties>
</file>