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2" i="1" l="1"/>
  <c r="O82" i="1" s="1"/>
  <c r="N78" i="1"/>
  <c r="O78" i="1" s="1"/>
  <c r="N77" i="1"/>
  <c r="O77" i="1" s="1"/>
  <c r="N73" i="1"/>
  <c r="O73" i="1" s="1"/>
  <c r="N71" i="1"/>
  <c r="O71" i="1" s="1"/>
  <c r="M65" i="1"/>
  <c r="N64" i="1"/>
  <c r="O64" i="1" s="1"/>
  <c r="N61" i="1"/>
  <c r="O61" i="1" s="1"/>
  <c r="M58" i="1"/>
  <c r="N58" i="1" s="1"/>
  <c r="O58" i="1" s="1"/>
  <c r="M57" i="1"/>
  <c r="N57" i="1" s="1"/>
  <c r="O57" i="1" s="1"/>
  <c r="M56" i="1"/>
  <c r="N56" i="1" s="1"/>
  <c r="N54" i="1"/>
  <c r="O54" i="1" s="1"/>
  <c r="N53" i="1"/>
  <c r="O53" i="1" s="1"/>
  <c r="N52" i="1"/>
  <c r="O52" i="1" s="1"/>
  <c r="N51" i="1"/>
  <c r="O51" i="1" s="1"/>
  <c r="N49" i="1"/>
  <c r="O49" i="1" s="1"/>
  <c r="O56" i="1" l="1"/>
  <c r="N65" i="1"/>
  <c r="O65" i="1" s="1"/>
</calcChain>
</file>

<file path=xl/sharedStrings.xml><?xml version="1.0" encoding="utf-8"?>
<sst xmlns="http://schemas.openxmlformats.org/spreadsheetml/2006/main" count="188" uniqueCount="113">
  <si>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</si>
  <si>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</si>
  <si>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</si>
  <si>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</si>
  <si>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</si>
  <si>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</si>
  <si>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</si>
  <si>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</si>
  <si>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</si>
  <si>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</si>
  <si>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</si>
  <si>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</si>
  <si>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</si>
  <si>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</si>
  <si>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</si>
  <si>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</si>
  <si>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</si>
  <si>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</si>
  <si>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</si>
  <si>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</si>
  <si>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</si>
  <si>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</si>
  <si>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</si>
  <si>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</si>
  <si>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</si>
  <si>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</si>
  <si>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</si>
  <si>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</si>
  <si>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</si>
  <si>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</si>
  <si>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</si>
  <si>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</si>
  <si>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</si>
  <si>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</si>
  <si>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</si>
  <si>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</si>
  <si>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</si>
  <si>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</si>
  <si>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</si>
  <si>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</si>
  <si>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</si>
  <si>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</si>
  <si>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</si>
  <si>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</si>
  <si>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</si>
  <si>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</si>
  <si>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</si>
  <si>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</si>
  <si>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</si>
  <si>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</si>
  <si>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</si>
  <si>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</si>
  <si>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</si>
  <si>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</si>
  <si>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</si>
  <si>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</si>
  <si>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</si>
  <si>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</si>
  <si>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</si>
  <si>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</si>
  <si>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</si>
  <si>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</si>
  <si>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</si>
  <si>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</si>
  <si>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</si>
  <si>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</si>
  <si>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</si>
  <si>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</si>
  <si>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</si>
  <si>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</si>
  <si>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</si>
  <si>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</si>
  <si>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</si>
  <si>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</si>
  <si>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</si>
  <si>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</si>
  <si>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</si>
  <si>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</si>
  <si>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</si>
  <si>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</si>
  <si>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</si>
  <si>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</si>
  <si>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</si>
  <si>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</si>
  <si>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</si>
  <si>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</si>
  <si>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</si>
  <si>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</si>
  <si>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</si>
  <si>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</si>
  <si>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</si>
  <si>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</si>
  <si>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</si>
  <si>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</si>
  <si>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</si>
  <si>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</si>
  <si>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</si>
  <si>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</si>
  <si>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</si>
  <si>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</si>
  <si>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Guanajuato</t>
  </si>
  <si>
    <t>Villagrán</t>
  </si>
  <si>
    <t>https://villagrangto.wordpress.com/</t>
  </si>
  <si>
    <t>https://www.aseg.gob.mx/Siret_Informativo/</t>
  </si>
  <si>
    <t>017/2005</t>
  </si>
  <si>
    <t>Ingresos Propios / Aportaciones</t>
  </si>
  <si>
    <t>Municipio de Villagran</t>
  </si>
  <si>
    <t>se informa que el Municipio de Villagran, Gto. No cuenta con deuda a largo Plazo y se esta gestionando la cancelacion de los creditos los cuales se liquidaron en el 2009 y 2015 respectivamente</t>
  </si>
  <si>
    <t>068/2004</t>
  </si>
  <si>
    <t>240/2009</t>
  </si>
  <si>
    <t>pagado con fuente fortamun</t>
  </si>
  <si>
    <t>AL 31  DE DICIEMBRE SE CUENTA CON UN  MONTO DE 8,404109.62 CORRESPONDIENTE A LOS BANCOS CUENTAS 1.1.1.5</t>
  </si>
  <si>
    <t xml:space="preserve">EL RESULTADO NEGATIVO CORRESPONDE A UNA RECLASIFICACION REALIZADA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</si>
</sst>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GUANAJUATO_VILLAGRAN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11000000</v>
      </c>
      <c r="K12" s="13" t="s">
        <v>99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 t="s">
        <v>108</v>
      </c>
      <c r="G13" s="17" t="s">
        <v>56</v>
      </c>
      <c r="H13" s="17" t="s">
        <v>105</v>
      </c>
      <c r="I13" s="17" t="s">
        <v>106</v>
      </c>
      <c r="J13" s="18">
        <v>5000000</v>
      </c>
      <c r="K13" s="17" t="s">
        <v>99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107</v>
      </c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109</v>
      </c>
      <c r="G14" s="19"/>
      <c r="H14" s="19"/>
      <c r="I14" s="19" t="s">
        <v>106</v>
      </c>
      <c r="J14" s="20">
        <v>6158031.9900000002</v>
      </c>
      <c r="K14" s="19" t="s">
        <v>99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/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47" t="s">
        <v>110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2713788.73</v>
      </c>
      <c r="M37" s="27">
        <v>2748288.73</v>
      </c>
      <c r="N37" s="27">
        <v>2754034.08</v>
      </c>
      <c r="O37" s="27">
        <v>3842568.52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4889900.9800000004</v>
      </c>
      <c r="M38" s="20">
        <v>4367123.33</v>
      </c>
      <c r="N38" s="20">
        <v>4912146.1399999997</v>
      </c>
      <c r="O38" s="20">
        <v>4606560.3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101139.52</v>
      </c>
      <c r="M39" s="20">
        <v>141101.76000000001</v>
      </c>
      <c r="N39" s="20">
        <v>109982.09</v>
      </c>
      <c r="O39" s="20">
        <v>135066.9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12821966.550000001</v>
      </c>
      <c r="M47" s="20">
        <v>6294944.29</v>
      </c>
      <c r="N47" s="20">
        <v>3942417.71</v>
      </c>
      <c r="O47" s="20">
        <v>5370603.2400000002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 t="s">
        <v>111</v>
      </c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277692.05</v>
      </c>
      <c r="M48" s="20">
        <v>277692.05</v>
      </c>
      <c r="N48" s="20">
        <v>277692.05</v>
      </c>
      <c r="O48" s="20">
        <v>277692.05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11547200.01</v>
      </c>
      <c r="M49" s="27">
        <v>1548865.7000000011</v>
      </c>
      <c r="N49" s="27">
        <f>15158040.04-L49-M49</f>
        <v>2061974.3299999982</v>
      </c>
      <c r="O49" s="27">
        <f>16585880.85-L49-M49-N49</f>
        <v>1427840.8100000005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160686.29999999999</v>
      </c>
      <c r="M51" s="20">
        <v>35377.25</v>
      </c>
      <c r="N51" s="20">
        <f>1017363.55-L51-M51</f>
        <v>821300</v>
      </c>
      <c r="O51" s="20">
        <f>1024763.55-L51-M51-N51</f>
        <v>7400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3037584.42</v>
      </c>
      <c r="M52" s="20">
        <v>2844353.9699999997</v>
      </c>
      <c r="N52" s="20">
        <f>7681596.92-L52-M52</f>
        <v>1799658.5300000003</v>
      </c>
      <c r="O52" s="20">
        <f>11963080.39-L52-M52-N52</f>
        <v>4281483.4700000007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26085.65</v>
      </c>
      <c r="M53" s="20">
        <v>70221.670000000013</v>
      </c>
      <c r="N53" s="20">
        <f>143053.5-L53-M53</f>
        <v>46746.179999999993</v>
      </c>
      <c r="O53" s="20">
        <f>72884.89-L53-M53-N53</f>
        <v>-70168.610000000015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 t="s">
        <v>112</v>
      </c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167631.35</v>
      </c>
      <c r="M54" s="20">
        <v>226978.36000000002</v>
      </c>
      <c r="N54" s="20">
        <f>781888.53-L54-M54</f>
        <v>387278.82000000007</v>
      </c>
      <c r="O54" s="20">
        <f>1156402.22-L54-M54-N54</f>
        <v>374513.68999999994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13189262.300000001</v>
      </c>
      <c r="M56" s="20">
        <f>27223823.65-L56</f>
        <v>14034561.349999998</v>
      </c>
      <c r="N56" s="20">
        <f>38965293.85-L56-M56</f>
        <v>11741470.200000003</v>
      </c>
      <c r="O56" s="20">
        <f>54224650.42-L56-M56-N56</f>
        <v>15259356.570000004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6532827.4000000004</v>
      </c>
      <c r="M57" s="20">
        <f>11200992.38-L57</f>
        <v>4668164.9800000004</v>
      </c>
      <c r="N57" s="20">
        <f>16251051.18-L57-M57</f>
        <v>5050058.7999999989</v>
      </c>
      <c r="O57" s="20">
        <f>25493677.67-L57-M57-N57</f>
        <v>9242626.4900000039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385375.3</v>
      </c>
      <c r="M58" s="20">
        <f>1363913.44-L58</f>
        <v>978538.1399999999</v>
      </c>
      <c r="N58" s="20">
        <f>1966969.26-L58-M58</f>
        <v>603055.82000000007</v>
      </c>
      <c r="O58" s="20">
        <f>2895101.64-L58-M58-N58</f>
        <v>928132.38000000035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781810.19</v>
      </c>
      <c r="M61" s="20">
        <v>620956.60000000009</v>
      </c>
      <c r="N61" s="20">
        <f>1854636.52-L61-M61</f>
        <v>451869.73</v>
      </c>
      <c r="O61" s="20">
        <f>2442645.26-L61-M61-N61</f>
        <v>588008.73999999976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626701.56999999995</v>
      </c>
      <c r="M64" s="20">
        <v>-146989.80999999994</v>
      </c>
      <c r="N64" s="20">
        <f>674817.38-L64-M64</f>
        <v>195105.62</v>
      </c>
      <c r="O64" s="20">
        <f>958088.83-L64-M64-N64</f>
        <v>283271.44999999995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112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444790</v>
      </c>
      <c r="M65" s="20">
        <f>1031982.85-L65</f>
        <v>587192.85</v>
      </c>
      <c r="N65" s="20">
        <f>1115143.01-L65-M65</f>
        <v>83160.160000000033</v>
      </c>
      <c r="O65" s="20">
        <f>10433169.83-L65-M65-N65</f>
        <v>9318026.8200000003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4974096.67</v>
      </c>
      <c r="O66" s="20">
        <v>-4974096.7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112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0</v>
      </c>
      <c r="M68" s="20">
        <v>0</v>
      </c>
      <c r="N68" s="20">
        <v>0</v>
      </c>
      <c r="O68" s="20"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199506.77</v>
      </c>
      <c r="M71" s="20">
        <v>210559.44000000003</v>
      </c>
      <c r="N71" s="20">
        <f>628936.41-L71-M71</f>
        <v>218870.19999999998</v>
      </c>
      <c r="O71" s="20">
        <f>865066.07-L71-M71-N71</f>
        <v>236129.65999999989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13403.58</v>
      </c>
      <c r="M73" s="20">
        <v>54325.679999999993</v>
      </c>
      <c r="N73" s="20">
        <f>156642.46-L73-M73</f>
        <v>88913.200000000012</v>
      </c>
      <c r="O73" s="20">
        <f>813810.2-L73-M73-N73</f>
        <v>657167.74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5754027</v>
      </c>
      <c r="M77" s="27">
        <v>5754027</v>
      </c>
      <c r="N77" s="27">
        <f>19180090-L77-M77</f>
        <v>7672036</v>
      </c>
      <c r="O77" s="27">
        <f>19180094-L77-M77-N77</f>
        <v>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10237482</v>
      </c>
      <c r="M78" s="20">
        <v>10237482</v>
      </c>
      <c r="N78" s="20">
        <f>34124940-L78-M78</f>
        <v>13649976</v>
      </c>
      <c r="O78" s="20">
        <f>40949934-L78-M78-N78</f>
        <v>6824994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/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4423154.87</v>
      </c>
      <c r="M82" s="20">
        <v>1488338.7800000003</v>
      </c>
      <c r="N82" s="20">
        <f>6493842.64-L82-M82</f>
        <v>582348.98999999929</v>
      </c>
      <c r="O82" s="20">
        <f>7835135.69-L82-M82-N82</f>
        <v>1341293.0500000007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2021-03-30T17:16:12Z</dcterms:modified>
</cp:coreProperties>
</file>