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E0D3AC81-84EF-438E-92FC-7479F072E2E6}" xr6:coauthVersionLast="46" xr6:coauthVersionMax="46" xr10:uidLastSave="{00000000-0000-0000-0000-000000000000}"/>
  <workbookProtection workbookAlgorithmName="SHA-512" workbookHashValue="Wkz0ARUaf0NaVwB+9dBIxI2jqEftfq8J1QCVmDchzoRdbuUk2beM0f2fSjbXjINGpnOZ/TgU+GL54O8HqM072Q==" workbookSaltValue="DShdrqFNoS3mXZNh4qB6N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7" i="1" l="1"/>
  <c r="O87" i="1" s="1"/>
  <c r="N78" i="1"/>
  <c r="O78" i="1" s="1"/>
  <c r="N77" i="1"/>
  <c r="O77" i="1" s="1"/>
  <c r="N75" i="1"/>
  <c r="O75" i="1" s="1"/>
  <c r="N74" i="1"/>
  <c r="O74" i="1" s="1"/>
  <c r="N69" i="1"/>
  <c r="O69" i="1" s="1"/>
  <c r="N68" i="1"/>
  <c r="O68" i="1" s="1"/>
  <c r="N67" i="1"/>
  <c r="O67" i="1" s="1"/>
  <c r="N66" i="1"/>
  <c r="O66" i="1" s="1"/>
  <c r="N65" i="1"/>
  <c r="O65" i="1" s="1"/>
  <c r="N61" i="1"/>
  <c r="O61" i="1" s="1"/>
  <c r="N58" i="1"/>
  <c r="O58" i="1" s="1"/>
  <c r="N57" i="1"/>
  <c r="O57" i="1" s="1"/>
  <c r="N56" i="1"/>
  <c r="O56" i="1" s="1"/>
  <c r="N54" i="1"/>
  <c r="O54" i="1" s="1"/>
  <c r="N53" i="1"/>
  <c r="O53" i="1" s="1"/>
  <c r="N52" i="1"/>
  <c r="O52" i="1" s="1"/>
  <c r="N49" i="1"/>
  <c r="O49" i="1" s="1"/>
  <c r="L45" i="1"/>
</calcChain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<sst xmlns="http://schemas.openxmlformats.org/spreadsheetml/2006/main" count="166" uniqueCount="104">
  <si>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</si>
  <si>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</si>
  <si>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</si>
  <si>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</si>
  <si>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</si>
  <si>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</si>
  <si>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</si>
  <si>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</si>
  <si>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</si>
  <si>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</si>
  <si>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</si>
  <si>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</si>
  <si>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</si>
  <si>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</si>
  <si>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</si>
  <si>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</si>
  <si>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</si>
  <si>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</si>
  <si>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</si>
  <si>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</si>
  <si>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</si>
  <si>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</si>
  <si>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</si>
  <si>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</si>
  <si>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</si>
  <si>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</si>
  <si>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</si>
  <si>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</si>
  <si>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</si>
  <si>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</si>
  <si>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</si>
  <si>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</si>
  <si>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</si>
  <si>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</si>
  <si>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</si>
  <si>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</si>
  <si>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</si>
  <si>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</si>
  <si>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</si>
  <si>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</si>
  <si>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</si>
  <si>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</si>
  <si>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</si>
  <si>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</si>
  <si>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</si>
  <si>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</si>
  <si>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</si>
  <si>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</si>
  <si>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</si>
  <si>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</si>
  <si>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</si>
  <si>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</si>
  <si>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</si>
  <si>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</si>
  <si>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</si>
  <si>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</si>
  <si>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</si>
  <si>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</si>
  <si>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</si>
  <si>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</si>
  <si>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</si>
  <si>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</si>
  <si>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</si>
  <si>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</si>
  <si>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</si>
  <si>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</si>
  <si>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</si>
  <si>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</si>
  <si>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</si>
  <si>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</si>
  <si>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</si>
  <si>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</si>
  <si>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</si>
  <si>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</si>
  <si>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</si>
  <si>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</si>
  <si>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</si>
  <si>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</si>
  <si>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</si>
  <si>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</si>
  <si>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</si>
  <si>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</si>
  <si>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</si>
  <si>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</si>
  <si>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</si>
  <si>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</si>
  <si>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</si>
  <si>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</si>
  <si>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</si>
  <si>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</si>
  <si>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</si>
  <si>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</si>
  <si>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</si>
  <si>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</si>
  <si>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</si>
  <si>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</si>
  <si>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</si>
  <si>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</si>
  <si>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</si>
  <si>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Participaciones / Aportaciones</t>
  </si>
  <si>
    <t>México</t>
  </si>
  <si>
    <t>Teoloyucan</t>
  </si>
  <si>
    <t>P15-0514057</t>
  </si>
  <si>
    <t>Municipio Teoloyucan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</si>
</sst>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99</v>
      </c>
      <c r="I12" s="13" t="s">
        <v>103</v>
      </c>
      <c r="J12" s="14">
        <v>20000000</v>
      </c>
      <c r="K12" s="13"/>
      <c r="L12" s="14">
        <v>16248433.050000001</v>
      </c>
      <c r="M12" s="14">
        <v>16036898.09</v>
      </c>
      <c r="N12" s="14">
        <v>15817005.550000001</v>
      </c>
      <c r="O12" s="14">
        <v>15588425.24</v>
      </c>
      <c r="P12" s="14">
        <v>203495.04000000001</v>
      </c>
      <c r="Q12" s="14">
        <v>211534.96</v>
      </c>
      <c r="R12" s="14">
        <v>219892.54</v>
      </c>
      <c r="S12" s="14">
        <v>228580.31</v>
      </c>
      <c r="T12" s="14">
        <v>365118.78</v>
      </c>
      <c r="U12" s="14">
        <v>157745.85999999999</v>
      </c>
      <c r="V12" s="14">
        <v>267283.52</v>
      </c>
      <c r="W12" s="14">
        <v>248258.42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>
        <v>0</v>
      </c>
      <c r="M26" s="23">
        <v>0</v>
      </c>
      <c r="N26" s="23">
        <v>0</v>
      </c>
      <c r="O26" s="23">
        <v>0</v>
      </c>
      <c r="P26" s="23"/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>
        <v>0</v>
      </c>
      <c r="M27" s="20">
        <v>0</v>
      </c>
      <c r="N27" s="20">
        <v>0</v>
      </c>
      <c r="O27" s="20">
        <v>0</v>
      </c>
      <c r="P27" s="20"/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>
        <v>0</v>
      </c>
      <c r="M28" s="20">
        <v>0</v>
      </c>
      <c r="N28" s="20">
        <v>0</v>
      </c>
      <c r="O28" s="20">
        <v>0</v>
      </c>
      <c r="P28" s="20"/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>
        <v>0</v>
      </c>
      <c r="M29" s="20">
        <v>0</v>
      </c>
      <c r="N29" s="20">
        <v>0</v>
      </c>
      <c r="O29" s="20">
        <v>0</v>
      </c>
      <c r="P29" s="20"/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>
        <v>0</v>
      </c>
      <c r="M30" s="20">
        <v>0</v>
      </c>
      <c r="N30" s="20">
        <v>0</v>
      </c>
      <c r="O30" s="20">
        <v>0</v>
      </c>
      <c r="P30" s="20"/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>
        <v>0</v>
      </c>
      <c r="M31" s="20">
        <v>0</v>
      </c>
      <c r="N31" s="20">
        <v>0</v>
      </c>
      <c r="O31" s="20">
        <v>0</v>
      </c>
      <c r="P31" s="20"/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>
        <v>0</v>
      </c>
      <c r="M32" s="20">
        <v>0</v>
      </c>
      <c r="N32" s="20">
        <v>0</v>
      </c>
      <c r="O32" s="20">
        <v>0</v>
      </c>
      <c r="P32" s="20"/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>
        <v>0</v>
      </c>
      <c r="M33" s="20">
        <v>0</v>
      </c>
      <c r="N33" s="20">
        <v>0</v>
      </c>
      <c r="O33" s="20">
        <v>0</v>
      </c>
      <c r="P33" s="20"/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>
        <v>0</v>
      </c>
      <c r="M34" s="20">
        <v>0</v>
      </c>
      <c r="N34" s="20">
        <v>0</v>
      </c>
      <c r="O34" s="20">
        <v>0</v>
      </c>
      <c r="P34" s="20"/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>
        <v>0</v>
      </c>
      <c r="M35" s="20">
        <v>0</v>
      </c>
      <c r="N35" s="20">
        <v>0</v>
      </c>
      <c r="O35" s="20">
        <v>0</v>
      </c>
      <c r="P35" s="20"/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>
        <v>0</v>
      </c>
      <c r="M36" s="20">
        <v>0</v>
      </c>
      <c r="N36" s="20">
        <v>0</v>
      </c>
      <c r="O36" s="20">
        <v>0</v>
      </c>
      <c r="P36" s="20"/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16017139.300000001</v>
      </c>
      <c r="M37" s="27">
        <v>15955138.23</v>
      </c>
      <c r="N37" s="27">
        <v>17574078.059999999</v>
      </c>
      <c r="O37" s="27">
        <v>22524091.199999999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3583909.09</v>
      </c>
      <c r="M38" s="20">
        <v>1314160.5900000001</v>
      </c>
      <c r="N38" s="20">
        <v>1053600.5900000001</v>
      </c>
      <c r="O38" s="20">
        <v>1992712.5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335171.93</v>
      </c>
      <c r="M39" s="20">
        <v>335471.93</v>
      </c>
      <c r="N39" s="20">
        <v>318789.09999999998</v>
      </c>
      <c r="O39" s="20">
        <v>318789.09999999998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499999.98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f>830541.63+18698948.09</f>
        <v>19529489.719999999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142569.41</v>
      </c>
      <c r="M46" s="27">
        <v>142569.41</v>
      </c>
      <c r="N46" s="27">
        <v>142569.41</v>
      </c>
      <c r="O46" s="27">
        <v>22483.79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26406440.390000001</v>
      </c>
      <c r="M47" s="20">
        <v>44430383.75</v>
      </c>
      <c r="N47" s="20">
        <v>40569488.240000002</v>
      </c>
      <c r="O47" s="20">
        <v>11725725.08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12242063.550000001</v>
      </c>
      <c r="M48" s="20">
        <v>12242063.550000001</v>
      </c>
      <c r="N48" s="20">
        <v>12242063.6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16774394.390000001</v>
      </c>
      <c r="M49" s="27">
        <v>14752518.6</v>
      </c>
      <c r="N49" s="27">
        <f>35116175.15-L49-M49</f>
        <v>3589262.1599999983</v>
      </c>
      <c r="O49" s="27">
        <f>47679979.92-L49-M49-N49</f>
        <v>12563804.770000003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2763015</v>
      </c>
      <c r="M52" s="20">
        <v>2732177</v>
      </c>
      <c r="N52" s="20">
        <f>9623477-L52-M52</f>
        <v>4128285</v>
      </c>
      <c r="O52" s="20">
        <f>12980404-L52-M52-N52</f>
        <v>3356927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791941.48</v>
      </c>
      <c r="M53" s="20">
        <v>101942.83000000007</v>
      </c>
      <c r="N53" s="20">
        <f>1288071.76-L53-M53</f>
        <v>394187.44999999995</v>
      </c>
      <c r="O53" s="20">
        <f>1604589.37-L53-M53-N53</f>
        <v>316517.6100000001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151030</v>
      </c>
      <c r="M54" s="20">
        <v>116577.3</v>
      </c>
      <c r="N54" s="20">
        <f>342153-L54-M54</f>
        <v>74545.7</v>
      </c>
      <c r="O54" s="20">
        <f>413668.3-L54-M54-N54</f>
        <v>71515.3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16090068.9</v>
      </c>
      <c r="M56" s="20">
        <v>25316617.370000001</v>
      </c>
      <c r="N56" s="20">
        <f>57310530.89-L56-M56</f>
        <v>15903844.620000001</v>
      </c>
      <c r="O56" s="20">
        <f>73861507.34-L56-M56-N56</f>
        <v>16550976.450000003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4020721.38</v>
      </c>
      <c r="M57" s="20">
        <v>4001376.43</v>
      </c>
      <c r="N57" s="20">
        <f>10418396.87-L57-M57</f>
        <v>2396299.0599999991</v>
      </c>
      <c r="O57" s="20">
        <f>13164443.17-L57-M57-N57</f>
        <v>2746046.3000000003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558301.13</v>
      </c>
      <c r="M58" s="20">
        <v>736971.58</v>
      </c>
      <c r="N58" s="20">
        <f>1892315.56-L58-M58</f>
        <v>597042.85000000021</v>
      </c>
      <c r="O58" s="20">
        <f>2451098.29-L58-M58-N58</f>
        <v>558782.72999999986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452056.1</v>
      </c>
      <c r="M61" s="20">
        <v>185551.35999999999</v>
      </c>
      <c r="N61" s="20">
        <f>895007.29-L61-M61</f>
        <v>257399.83000000007</v>
      </c>
      <c r="O61" s="20">
        <f>1354995.9-L61-M61-N61</f>
        <v>459988.60999999987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1862878</v>
      </c>
      <c r="M65" s="20">
        <v>1938166</v>
      </c>
      <c r="N65" s="20">
        <f>6064147.99-L65-M65</f>
        <v>2263103.9900000002</v>
      </c>
      <c r="O65" s="20">
        <f>7793395.37-L65-M65-N65</f>
        <v>1729247.38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148117.68</v>
      </c>
      <c r="M66" s="20">
        <v>35697.300000000003</v>
      </c>
      <c r="N66" s="20">
        <f>7004902.93-L66-M66</f>
        <v>6821087.9500000002</v>
      </c>
      <c r="O66" s="20">
        <f>11594108.84-L66-M66-N66</f>
        <v>4589205.9099999992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139.15</v>
      </c>
      <c r="M67" s="20">
        <v>62.88</v>
      </c>
      <c r="N67" s="20">
        <f>399.79-L67-M67</f>
        <v>197.76</v>
      </c>
      <c r="O67" s="20">
        <f>634.91-L67-M67-N67</f>
        <v>235.12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122186.87</v>
      </c>
      <c r="N68" s="20">
        <f>184506.02-L68-M68</f>
        <v>62319.149999999994</v>
      </c>
      <c r="O68" s="20">
        <f>246825.17-L68-M68-N68</f>
        <v>62319.150000000023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248186.49</v>
      </c>
      <c r="M69" s="20">
        <v>160690.6</v>
      </c>
      <c r="N69" s="20">
        <f>544473.57-L69-M69</f>
        <v>135596.47999999995</v>
      </c>
      <c r="O69" s="20">
        <f>744443.1-L69-M69-N69</f>
        <v>199969.53000000006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6756790.6900000004</v>
      </c>
      <c r="M74" s="20">
        <v>1548136.25</v>
      </c>
      <c r="N74" s="20">
        <f>10418396.87-L74-M74</f>
        <v>2113469.9299999988</v>
      </c>
      <c r="O74" s="20">
        <f>13164443.17-L74-M74-N74</f>
        <v>2746046.3000000007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1080652.31</v>
      </c>
      <c r="M75" s="20">
        <v>946878.59999999986</v>
      </c>
      <c r="N75" s="20">
        <f>3001424.47-L75-M75</f>
        <v>973893.56000000029</v>
      </c>
      <c r="O75" s="20">
        <f>4455705.92-L75-M75-N75</f>
        <v>1454281.4499999995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4517242.41</v>
      </c>
      <c r="M77" s="27">
        <v>4517242.41</v>
      </c>
      <c r="N77" s="27">
        <f>13551727.23-L77-M77</f>
        <v>4517242.41</v>
      </c>
      <c r="O77" s="27">
        <f>15057475-L77-M77-N77</f>
        <v>1505747.7699999996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12470199.75</v>
      </c>
      <c r="M78" s="20">
        <v>12470199.75</v>
      </c>
      <c r="N78" s="20">
        <f>37410599.25-L78-M78</f>
        <v>12470199.75</v>
      </c>
      <c r="O78" s="20">
        <f>49880799.09-L78-M78-N78</f>
        <v>12470199.840000004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>
        <v>692975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/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1930308.5</v>
      </c>
      <c r="M87" s="38">
        <v>4807840.3099999996</v>
      </c>
      <c r="N87" s="38">
        <f>6738148.81-L87-M87</f>
        <v>0</v>
      </c>
      <c r="O87" s="38">
        <f>7938928.95-L87-M87-N87</f>
        <v>1200780.1400000006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D091720C-F1B4-4DB4-AFBF-F9E690E2FE29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435F82CA-54DB-41BE-A5D9-49EBE316FB1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2021-03-31T01:52:09Z</dcterms:modified>
</cp:coreProperties>
</file>