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13_ncr:1_{7076A3D7-FE2F-438B-93F3-8D298ED46737}" xr6:coauthVersionLast="46" xr6:coauthVersionMax="46" xr10:uidLastSave="{00000000-0000-0000-0000-000000000000}"/>
  <workbookProtection workbookAlgorithmName="SHA-512" workbookHashValue="4bQbz7f5XLtLkbrQLBa7HWKRHV2H+dIlif9Hoph8Rtqevrk+d04IUQrspMYb73TsoV/j3/Qg+SvSQsQXWHsiyQ==" workbookSaltValue="mxq5AsdkFIjPN1kzg2GEM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8" i="1" l="1"/>
  <c r="N78" i="1"/>
  <c r="N77" i="1"/>
  <c r="O69" i="1"/>
  <c r="N69" i="1"/>
  <c r="O68" i="1"/>
  <c r="N68" i="1"/>
  <c r="O67" i="1"/>
  <c r="N67" i="1"/>
  <c r="O66" i="1"/>
  <c r="N66" i="1"/>
  <c r="O65" i="1"/>
  <c r="N65" i="1"/>
  <c r="O61" i="1"/>
  <c r="N61" i="1"/>
  <c r="O58" i="1"/>
  <c r="N58" i="1"/>
  <c r="O57" i="1"/>
  <c r="N57" i="1"/>
  <c r="O56" i="1"/>
  <c r="N56" i="1"/>
  <c r="O54" i="1"/>
  <c r="N54" i="1"/>
  <c r="O53" i="1"/>
  <c r="N53" i="1"/>
  <c r="O52" i="1"/>
  <c r="N52" i="1"/>
  <c r="O49" i="1"/>
  <c r="N49" i="1"/>
  <c r="N47" i="1"/>
  <c r="N40" i="1"/>
  <c r="U26" i="1"/>
  <c r="Q26" i="1" s="1"/>
  <c r="P26" i="1"/>
</calcChain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<sst xmlns="http://schemas.openxmlformats.org/spreadsheetml/2006/main" count="171" uniqueCount="108">
  <si>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</si>
  <si>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</si>
  <si>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</si>
  <si>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</si>
  <si>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</si>
  <si>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</si>
  <si>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</si>
  <si>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</si>
  <si>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</si>
  <si>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</si>
  <si>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</si>
  <si>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</si>
  <si>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</si>
  <si>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</si>
  <si>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</si>
  <si>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</si>
  <si>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</si>
  <si>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</si>
  <si>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</si>
  <si>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</si>
  <si>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</si>
  <si>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</si>
  <si>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</si>
  <si>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</si>
  <si>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</si>
  <si>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</si>
  <si>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</si>
  <si>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</si>
  <si>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</si>
  <si>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</si>
  <si>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</si>
  <si>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</si>
  <si>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</si>
  <si>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</si>
  <si>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</si>
  <si>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</si>
  <si>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</si>
  <si>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</si>
  <si>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</si>
  <si>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</si>
  <si>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</si>
  <si>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</si>
  <si>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</si>
  <si>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</si>
  <si>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</si>
  <si>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</si>
  <si>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</si>
  <si>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</si>
  <si>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</si>
  <si>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</si>
  <si>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</si>
  <si>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</si>
  <si>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</si>
  <si>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</si>
  <si>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</si>
  <si>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</si>
  <si>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</si>
  <si>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</si>
  <si>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</si>
  <si>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</si>
  <si>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</si>
  <si>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</si>
  <si>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</si>
  <si>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</si>
  <si>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</si>
  <si>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</si>
  <si>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</si>
  <si>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</si>
  <si>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</si>
  <si>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</si>
  <si>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</si>
  <si>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</si>
  <si>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</si>
  <si>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</si>
  <si>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</si>
  <si>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</si>
  <si>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</si>
  <si>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</si>
  <si>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</si>
  <si>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</si>
  <si>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</si>
  <si>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</si>
  <si>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</si>
  <si>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</si>
  <si>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</si>
  <si>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</si>
  <si>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</si>
  <si>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</si>
  <si>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</si>
  <si>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</si>
  <si>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</si>
  <si>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</si>
  <si>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</si>
  <si>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</si>
  <si>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</si>
  <si>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</si>
  <si>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</si>
  <si>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</si>
  <si>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Crédito de Corto Plazo</t>
  </si>
  <si>
    <t>México</t>
  </si>
  <si>
    <t>Timilpan</t>
  </si>
  <si>
    <t>http://timilpan.org.mx/nuestromunicipio.html</t>
  </si>
  <si>
    <t>Sin Deuda Pública al cierre de 4T-2019</t>
  </si>
  <si>
    <t>Otra</t>
  </si>
  <si>
    <t>Ingresos Locales / Participaciones</t>
  </si>
  <si>
    <t xml:space="preserve">Saldo de Deuda Publica al cierre de 2T 2020  1,750,000.00, Saldo de Deuda Publica al cierre del 4T 2020 el saldo es de 1,166,666.68  </t>
  </si>
  <si>
    <t>En CP se ajustará el saldo de maotritzación e interés de ser necesario</t>
  </si>
  <si>
    <t>El importe en el segundo trimestre es incorrecto, se anexa informacion de ese semestre para que se pueda corroborar.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</si>
</sst>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102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98</v>
      </c>
      <c r="E26" s="22" t="s">
        <v>103</v>
      </c>
      <c r="F26" s="22"/>
      <c r="G26" s="22" t="s">
        <v>56</v>
      </c>
      <c r="H26" s="22" t="s">
        <v>104</v>
      </c>
      <c r="I26" s="22"/>
      <c r="J26" s="23">
        <v>3500000</v>
      </c>
      <c r="K26" s="22" t="s">
        <v>97</v>
      </c>
      <c r="L26" s="23">
        <v>3500000</v>
      </c>
      <c r="M26" s="23">
        <v>1750000</v>
      </c>
      <c r="N26" s="23">
        <v>1749999</v>
      </c>
      <c r="O26" s="23">
        <v>1166666</v>
      </c>
      <c r="P26" s="23">
        <f>+T26+583333.33</f>
        <v>665000</v>
      </c>
      <c r="Q26" s="23">
        <f>+U26+583333.33+583333.33</f>
        <v>1271277.77</v>
      </c>
      <c r="R26" s="23">
        <v>0</v>
      </c>
      <c r="S26" s="23">
        <v>583333.32999999996</v>
      </c>
      <c r="T26" s="23">
        <v>81666.67</v>
      </c>
      <c r="U26" s="23">
        <f>56388.89+48222.22</f>
        <v>104611.11</v>
      </c>
      <c r="V26" s="23">
        <v>0</v>
      </c>
      <c r="W26" s="23">
        <v>35000</v>
      </c>
      <c r="X26" s="23"/>
      <c r="Y26" s="23"/>
      <c r="Z26" s="23"/>
      <c r="AA26" s="23"/>
      <c r="AB26" s="23"/>
      <c r="AC26" s="23"/>
      <c r="AD26" s="23"/>
      <c r="AE26" s="23"/>
      <c r="AF26" s="49" t="s">
        <v>105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106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10053311.35</v>
      </c>
      <c r="M37" s="27">
        <v>10157343.130000001</v>
      </c>
      <c r="N37" s="27">
        <v>10241988.609999999</v>
      </c>
      <c r="O37" s="27">
        <v>9726605.7899999991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9001773.3699999992</v>
      </c>
      <c r="M38" s="20">
        <v>8964678.6199999992</v>
      </c>
      <c r="N38" s="20">
        <v>3072223.16</v>
      </c>
      <c r="O38" s="20">
        <v>3671587.63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1855911.87</v>
      </c>
      <c r="M39" s="20">
        <v>1597454.87</v>
      </c>
      <c r="N39" s="20">
        <v>1100000</v>
      </c>
      <c r="O39" s="20">
        <v>800000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2916666.67</v>
      </c>
      <c r="M40" s="20">
        <v>1750000.01</v>
      </c>
      <c r="N40" s="20">
        <f>1750000.01</f>
        <v>1750000.01</v>
      </c>
      <c r="O40" s="20">
        <v>1166666.68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20000</v>
      </c>
      <c r="M46" s="27">
        <v>20000</v>
      </c>
      <c r="N46" s="27">
        <v>20000</v>
      </c>
      <c r="O46" s="27">
        <v>20000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6864089.5</v>
      </c>
      <c r="M47" s="20">
        <v>7536729.2000000002</v>
      </c>
      <c r="N47" s="20">
        <f>9018686.68+8928770.07+5789164.56</f>
        <v>23736621.309999999</v>
      </c>
      <c r="O47" s="20">
        <v>4091277.51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1738707</v>
      </c>
      <c r="M49" s="27">
        <v>158605</v>
      </c>
      <c r="N49" s="27">
        <f>167828+134541+53637</f>
        <v>356006</v>
      </c>
      <c r="O49" s="27">
        <f>73067.85+9595409.2+40949.75</f>
        <v>9709426.7999999989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/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/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2780303</v>
      </c>
      <c r="M52" s="20">
        <v>395763.99000000022</v>
      </c>
      <c r="N52" s="20">
        <f>192231+275607.05+248800</f>
        <v>716638.05</v>
      </c>
      <c r="O52" s="20">
        <f>201329.18+211771.88+158284.27</f>
        <v>571385.32999999996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77339.41</v>
      </c>
      <c r="M53" s="20">
        <v>100273.56</v>
      </c>
      <c r="N53" s="20">
        <f>1634.82+33028.83+86086.53</f>
        <v>120750.18</v>
      </c>
      <c r="O53" s="20">
        <f>48700.04+36741.12+404416.76</f>
        <v>489857.92000000004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343501.4</v>
      </c>
      <c r="M54" s="20">
        <v>1339</v>
      </c>
      <c r="N54" s="20">
        <f>759+0+160</f>
        <v>919</v>
      </c>
      <c r="O54" s="20">
        <f>344+0+0</f>
        <v>344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10138822.82</v>
      </c>
      <c r="M56" s="20">
        <v>10252285.59</v>
      </c>
      <c r="N56" s="20">
        <f>2319604.75+2732442.54+2728965.54</f>
        <v>7781012.8300000001</v>
      </c>
      <c r="O56" s="20">
        <f>2691621.15+2627125.15+2790233.25</f>
        <v>8108979.5499999998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1643745.07</v>
      </c>
      <c r="M57" s="20">
        <v>1705736.9799999997</v>
      </c>
      <c r="N57" s="20">
        <f>304094.52+401247.82+252126.63</f>
        <v>957468.97000000009</v>
      </c>
      <c r="O57" s="20">
        <f>388484.42+348163.16+408822.21</f>
        <v>1145469.79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93728.7</v>
      </c>
      <c r="M58" s="20">
        <v>123724.25000000001</v>
      </c>
      <c r="N58" s="20">
        <f>24053.12+49230.67+24053.12</f>
        <v>97336.909999999989</v>
      </c>
      <c r="O58" s="20">
        <f>24053.12+45703.32+24053.12</f>
        <v>93809.56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221480.2</v>
      </c>
      <c r="M61" s="20">
        <v>92981.589999999967</v>
      </c>
      <c r="N61" s="20">
        <f>46352.61+35327.51+43293.42</f>
        <v>124973.54</v>
      </c>
      <c r="O61" s="20">
        <f>81265.26+88487.34+55614.07</f>
        <v>225366.66999999998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49957.37</v>
      </c>
      <c r="M65" s="20">
        <v>130846.22</v>
      </c>
      <c r="N65" s="20">
        <f>4847.07+5672.32+8525.05</f>
        <v>19044.439999999999</v>
      </c>
      <c r="O65" s="20">
        <f>302096+4548547.98+12977.87</f>
        <v>4863621.8500000006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72316.710000000006</v>
      </c>
      <c r="M66" s="20">
        <v>6003.0099999999948</v>
      </c>
      <c r="N66" s="20">
        <f>1508087.5+871183.46+921263.36</f>
        <v>3300534.32</v>
      </c>
      <c r="O66" s="20">
        <f>619150.29+393580.92+1202232.83</f>
        <v>2214964.04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68.17</v>
      </c>
      <c r="M67" s="20">
        <v>31.209999999999994</v>
      </c>
      <c r="N67" s="20">
        <f>0.27+31.25+ 65.38</f>
        <v>96.899999999999991</v>
      </c>
      <c r="O67" s="20">
        <f>84.51+30.69</f>
        <v>115.2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30145.88</v>
      </c>
      <c r="M68" s="20">
        <v>30532.62</v>
      </c>
      <c r="N68" s="20">
        <f>10177.54+10177.54+10177.54</f>
        <v>30532.620000000003</v>
      </c>
      <c r="O68" s="20">
        <f>10177.54+10177.54+10177.54</f>
        <v>30532.620000000003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121596.4</v>
      </c>
      <c r="M69" s="20">
        <v>82160.790000000008</v>
      </c>
      <c r="N69" s="20">
        <f>16033.71+25201.28+30098.52</f>
        <v>71333.509999999995</v>
      </c>
      <c r="O69" s="20">
        <f>29758.67+29600.68+33714.26</f>
        <v>93073.61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925926.35</v>
      </c>
      <c r="M74" s="20">
        <v>3826858.27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5364201.3899999997</v>
      </c>
      <c r="M77" s="27">
        <v>5364201.3899999997</v>
      </c>
      <c r="N77" s="27">
        <f>1788067.13+1788067.13+1788067.13</f>
        <v>5364201.3899999997</v>
      </c>
      <c r="O77" s="27">
        <v>1788066.83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2936546.64</v>
      </c>
      <c r="M78" s="20">
        <v>2936546.64</v>
      </c>
      <c r="N78" s="20">
        <f>978848.88+978848.88+978848.88</f>
        <v>2936546.64</v>
      </c>
      <c r="O78" s="20">
        <f>978848.88+978848.88+978848.88</f>
        <v>2936546.64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>
        <v>401417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107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507739.16</v>
      </c>
      <c r="M87" s="38"/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2F2E8D33-1B54-433B-B0E0-20A2F3674AA3}">
      <formula1>-9.99999999999999E+29</formula1>
      <formula2>9.99999999999999E+28</formula2>
    </dataValidation>
    <dataValidation allowBlank="1" showInputMessage="1" showErrorMessage="1" error="Sólo se permite capturar valores numéricos." sqref="AF12" xr:uid="{5DE50858-E991-4622-A7B3-342D9F0A7C2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2021-03-31T01:55:33Z</dcterms:modified>
</cp:coreProperties>
</file>