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8_{F11E7F40-CEBF-45EF-AAF8-2973C6E6D284}" xr6:coauthVersionLast="46" xr6:coauthVersionMax="46" xr10:uidLastSave="{00000000-0000-0000-0000-000000000000}"/>
  <workbookProtection workbookAlgorithmName="SHA-512" workbookHashValue="CPfB71pXgAYmJ6qZg2OQQ6cnIV9WhhTfqjTRfPGSVJqNRjl/kzRO8wt/VLt27YDbi/TQCCg4lKuLOORVqB9HWQ==" workbookSaltValue="J/6BAm85vLiNdba/8svKm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1" l="1"/>
  <c r="Q15" i="1"/>
  <c r="O15" i="1"/>
  <c r="N15" i="1"/>
  <c r="M15" i="1"/>
  <c r="L15" i="1"/>
  <c r="W14" i="1"/>
  <c r="O14" i="1"/>
  <c r="N14" i="1"/>
  <c r="M14" i="1"/>
  <c r="L14" i="1"/>
  <c r="W13" i="1"/>
  <c r="O13" i="1"/>
  <c r="N13" i="1"/>
  <c r="M13" i="1"/>
  <c r="L13" i="1"/>
  <c r="W12" i="1"/>
  <c r="O12" i="1"/>
  <c r="N12" i="1"/>
  <c r="L12" i="1"/>
</calcChain>
</file>

<file path=xl/sharedStrings.xml><?xml version="1.0" encoding="utf-8"?>
<sst xmlns="http://schemas.openxmlformats.org/spreadsheetml/2006/main" count="210" uniqueCount="122">
  <si>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</si>
  <si>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</si>
  <si>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</si>
  <si>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</si>
  <si>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</si>
  <si>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</si>
  <si>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</si>
  <si>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</si>
  <si>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</si>
  <si>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</si>
  <si>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</si>
  <si>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</si>
  <si>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</si>
  <si>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</si>
  <si>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</si>
  <si>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</si>
  <si>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</si>
  <si>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</si>
  <si>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</si>
  <si>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</si>
  <si>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</si>
  <si>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</si>
  <si>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</si>
  <si>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</si>
  <si>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</si>
  <si>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</si>
  <si>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</si>
  <si>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</si>
  <si>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</si>
  <si>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</si>
  <si>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</si>
  <si>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</si>
  <si>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</si>
  <si>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</si>
  <si>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</si>
  <si>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</si>
  <si>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</si>
  <si>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</si>
  <si>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</si>
  <si>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</si>
  <si>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</si>
  <si>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</si>
  <si>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</si>
  <si>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</si>
  <si>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</si>
  <si>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</si>
  <si>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</si>
  <si>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</si>
  <si>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</si>
  <si>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</si>
  <si>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</si>
  <si>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</si>
  <si>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</si>
  <si>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</si>
  <si>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</si>
  <si>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</si>
  <si>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</si>
  <si>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</si>
  <si>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</si>
  <si>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</si>
  <si>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</si>
  <si>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</si>
  <si>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</si>
  <si>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</si>
  <si>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</si>
  <si>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</si>
  <si>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</si>
  <si>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</si>
  <si>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</si>
  <si>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</si>
  <si>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</si>
  <si>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</si>
  <si>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</si>
  <si>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</si>
  <si>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</si>
  <si>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</si>
  <si>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</si>
  <si>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</si>
  <si>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</si>
  <si>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</si>
  <si>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</si>
  <si>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</si>
  <si>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</si>
  <si>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</si>
  <si>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</si>
  <si>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</si>
  <si>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</si>
  <si>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</si>
  <si>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</si>
  <si>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</si>
  <si>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</si>
  <si>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</si>
  <si>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</si>
  <si>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</si>
  <si>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</si>
  <si>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</si>
  <si>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</si>
  <si>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</si>
  <si>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</si>
  <si>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Crédito de Corto Plazo</t>
  </si>
  <si>
    <t>Sonora</t>
  </si>
  <si>
    <t>Guaymas</t>
  </si>
  <si>
    <t>http://smt.guaymas.gob.mx/archivo/2021/02/ID7949-AS81-FS12-DEP-FE022021-INFORME SOBRE LA SITUACION DE LA DEUDA PUBLICA 4TO TRIMESTRE 2020.XLSX</t>
  </si>
  <si>
    <t>http://smt.guaymas.gob.mx/archivo/2021/02/ID7951-AGCONAC-FGNOR 01 09 006-DEP-FE022021-ENDEUDAMIENTO NETO IV TRIM 2020.XLSX, http://smt.guaymas.gob.mx/archivo/2021/02/ID7952-AGCONAC-FGNOR 01 09 007-DEP-FE022021-INTERESES DE LA DEUDA AL IV TRIM 2020.XLSX</t>
  </si>
  <si>
    <t>Banorte</t>
  </si>
  <si>
    <t>021/2007</t>
  </si>
  <si>
    <t>N.A.</t>
  </si>
  <si>
    <t>Municipio de Guaymas</t>
  </si>
  <si>
    <t>REGISTRO PÚBLICO DE DEUDA ESTATAL.- SH-DGGCDP-029/22-02-07</t>
  </si>
  <si>
    <t>BBVA Bancomer</t>
  </si>
  <si>
    <t>463/2008</t>
  </si>
  <si>
    <t>REGISTRO PÚBLICO DE DEUDA ESTATAL.- SH-DGCP-060/29-04-09</t>
  </si>
  <si>
    <t>N.R.</t>
  </si>
  <si>
    <t>Bansí</t>
  </si>
  <si>
    <t>P26-0813103</t>
  </si>
  <si>
    <t>REGISTRO PÚBLICO DE DEUDA ESTATAL.- SH/DGCP-127/2013</t>
  </si>
  <si>
    <t>Créditos de Corto Plazo</t>
  </si>
  <si>
    <t>CORRESPONDE A ANTICIPO A CUENTA DE PARTICIPACIONES CON EL GOBIERNO DEL ESTADO PARA EL PAGO DE AGUINALDOS 2017. CONTRATADO EN DICIEMBRE 2017 Y PAGADO DURANTE 2018</t>
  </si>
  <si>
    <t>Interacciones</t>
  </si>
  <si>
    <t>CORRESPONDE A UN CRÉDITO A CORTO PLAZO CON INTERACCIONES PARA EL PAGO DE AGUINALDOS 2017. CONTRATADO EN ENERO 2018 Y PAGADO EN 5 MESES (MAYO 2018)</t>
  </si>
  <si>
    <t>Otra</t>
  </si>
  <si>
    <t>CORRESPONDE A UN CRÉDITO A CORTO PLAZO CON FIDESON PARA EL PAGO DE AGUINALDOS 2018, CONTRATADO EN DICIEMBRE 2018 Y AMORTIZADO DURANTE 2019. MISMO QUE SE ENCUENTRA PLASMADO EN EL APARTADO DE CONTABILIDAD (PASIVOS) EN EL CONCEPTO DE OTROS DOCUMENTOS POR PAGAR A CORTO PLAZO, SIN EMBARGO SE HACE LA ACLARACIÓN QUE PARA EFECTOS DE DAR CUMPLIMIENTO A OBSERVACIONES REALIZADAS POR PARTE DEL ISAF, EN EL FORMATO 2 DE LDF SE ENCUENTRA PLASMADO EN EL APARTADO DE DEUDA A CORTO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</si>
</sst>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104</v>
      </c>
      <c r="F12" s="13" t="s">
        <v>105</v>
      </c>
      <c r="G12" s="13" t="s">
        <v>56</v>
      </c>
      <c r="H12" s="13" t="s">
        <v>106</v>
      </c>
      <c r="I12" s="13" t="s">
        <v>107</v>
      </c>
      <c r="J12" s="14">
        <v>54765793</v>
      </c>
      <c r="K12" s="13" t="s">
        <v>98</v>
      </c>
      <c r="L12" s="14">
        <f>2671898.73+35298457.83</f>
        <v>37970356.559999995</v>
      </c>
      <c r="M12" s="14">
        <v>36942814</v>
      </c>
      <c r="N12" s="14">
        <f>1644355.73+35298457.83</f>
        <v>36942813.559999995</v>
      </c>
      <c r="O12" s="14">
        <f>3979891.73+31601540.83</f>
        <v>35581432.559999995</v>
      </c>
      <c r="P12" s="14">
        <v>975803</v>
      </c>
      <c r="Q12" s="14">
        <v>507136</v>
      </c>
      <c r="R12" s="14">
        <v>520407</v>
      </c>
      <c r="S12" s="14">
        <v>1361381</v>
      </c>
      <c r="T12" s="14">
        <v>1443405.49</v>
      </c>
      <c r="U12" s="14">
        <v>1265118.76</v>
      </c>
      <c r="V12" s="14">
        <v>1031093.5</v>
      </c>
      <c r="W12" s="14">
        <f>176099.47+185255.63+155030.98+353558.18+578489.29</f>
        <v>1448433.55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108</v>
      </c>
    </row>
    <row r="13" spans="2:32" ht="30" customHeight="1" x14ac:dyDescent="0.45">
      <c r="B13" s="15"/>
      <c r="C13" s="16"/>
      <c r="D13" s="17" t="s">
        <v>97</v>
      </c>
      <c r="E13" s="17" t="s">
        <v>109</v>
      </c>
      <c r="F13" s="17" t="s">
        <v>110</v>
      </c>
      <c r="G13" s="17" t="s">
        <v>56</v>
      </c>
      <c r="H13" s="17" t="s">
        <v>106</v>
      </c>
      <c r="I13" s="17" t="s">
        <v>107</v>
      </c>
      <c r="J13" s="18">
        <v>15000000</v>
      </c>
      <c r="K13" s="17" t="s">
        <v>98</v>
      </c>
      <c r="L13" s="18">
        <f>803571.39+3303571.99</f>
        <v>4107143.3800000004</v>
      </c>
      <c r="M13" s="18">
        <f>535714.26+3303571.99</f>
        <v>3839286.25</v>
      </c>
      <c r="N13" s="18">
        <f>267857.13+3303571.99</f>
        <v>3571429.12</v>
      </c>
      <c r="O13" s="18">
        <f>1071428.52+2232143.47</f>
        <v>3303571.99</v>
      </c>
      <c r="P13" s="18">
        <v>267857.13</v>
      </c>
      <c r="Q13" s="18">
        <v>267857.13</v>
      </c>
      <c r="R13" s="18">
        <v>267857.13</v>
      </c>
      <c r="S13" s="18">
        <v>267857.13</v>
      </c>
      <c r="T13" s="18">
        <v>82328.759999999995</v>
      </c>
      <c r="U13" s="18">
        <v>70566.06</v>
      </c>
      <c r="V13" s="18">
        <v>50283.59</v>
      </c>
      <c r="W13" s="18">
        <f>14159.53+13620.74+12315.51</f>
        <v>40095.78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111</v>
      </c>
    </row>
    <row r="14" spans="2:32" ht="30" customHeight="1" x14ac:dyDescent="0.45">
      <c r="B14" s="15"/>
      <c r="C14" s="16"/>
      <c r="D14" s="19" t="s">
        <v>97</v>
      </c>
      <c r="E14" s="19" t="s">
        <v>109</v>
      </c>
      <c r="F14" s="19" t="s">
        <v>112</v>
      </c>
      <c r="G14" s="19" t="s">
        <v>56</v>
      </c>
      <c r="H14" s="19" t="s">
        <v>106</v>
      </c>
      <c r="I14" s="19" t="s">
        <v>107</v>
      </c>
      <c r="J14" s="20">
        <v>10000000</v>
      </c>
      <c r="K14" s="19" t="s">
        <v>98</v>
      </c>
      <c r="L14" s="20">
        <f>535714.29+2678571.37</f>
        <v>3214285.66</v>
      </c>
      <c r="M14" s="20">
        <f>357142.86+2678571.37</f>
        <v>3035714.23</v>
      </c>
      <c r="N14" s="20">
        <f>178571.43+2678571.37</f>
        <v>2857142.8000000003</v>
      </c>
      <c r="O14" s="20">
        <f>714285.72+1964285.65</f>
        <v>2678571.37</v>
      </c>
      <c r="P14" s="20">
        <v>178571.43</v>
      </c>
      <c r="Q14" s="20">
        <v>178571.43</v>
      </c>
      <c r="R14" s="20">
        <v>178571.43</v>
      </c>
      <c r="S14" s="20">
        <v>178571.43</v>
      </c>
      <c r="T14" s="20">
        <v>64224.21</v>
      </c>
      <c r="U14" s="20">
        <v>53744.56</v>
      </c>
      <c r="V14" s="20">
        <v>39195.39</v>
      </c>
      <c r="W14" s="20">
        <f>10912.98+10914.49+9580.14</f>
        <v>31407.61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 t="s">
        <v>112</v>
      </c>
    </row>
    <row r="15" spans="2:32" ht="30" customHeight="1" x14ac:dyDescent="0.45">
      <c r="B15" s="15"/>
      <c r="C15" s="16"/>
      <c r="D15" s="19" t="s">
        <v>97</v>
      </c>
      <c r="E15" s="19" t="s">
        <v>113</v>
      </c>
      <c r="F15" s="19" t="s">
        <v>114</v>
      </c>
      <c r="G15" s="19" t="s">
        <v>56</v>
      </c>
      <c r="H15" s="19" t="s">
        <v>106</v>
      </c>
      <c r="I15" s="19" t="s">
        <v>107</v>
      </c>
      <c r="J15" s="20">
        <v>315000000</v>
      </c>
      <c r="K15" s="19" t="s">
        <v>98</v>
      </c>
      <c r="L15" s="20">
        <f>1474985+307613480</f>
        <v>309088465</v>
      </c>
      <c r="M15" s="20">
        <f>929990+307733480</f>
        <v>308663470</v>
      </c>
      <c r="N15" s="20">
        <f>484995+307733480</f>
        <v>308218475</v>
      </c>
      <c r="O15" s="20">
        <f>2019980+305713500</f>
        <v>307733480</v>
      </c>
      <c r="P15" s="20">
        <v>424995</v>
      </c>
      <c r="Q15" s="20">
        <f>424995-120000+120000</f>
        <v>424995</v>
      </c>
      <c r="R15" s="20">
        <v>444995</v>
      </c>
      <c r="S15" s="20">
        <v>484995</v>
      </c>
      <c r="T15" s="20">
        <v>8264685.9900000002</v>
      </c>
      <c r="U15" s="20">
        <v>7363429.8600000003</v>
      </c>
      <c r="V15" s="20">
        <v>6465327.1299999999</v>
      </c>
      <c r="W15" s="20">
        <f>2112782+1899772.66+1959212.06</f>
        <v>5971766.7200000007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47" t="s">
        <v>115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116</v>
      </c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117</v>
      </c>
    </row>
    <row r="27" spans="2:32" ht="30" customHeight="1" x14ac:dyDescent="0.45">
      <c r="B27" s="15"/>
      <c r="C27" s="16"/>
      <c r="D27" s="19" t="s">
        <v>99</v>
      </c>
      <c r="E27" s="19" t="s">
        <v>118</v>
      </c>
      <c r="F27" s="19"/>
      <c r="G27" s="19" t="s">
        <v>79</v>
      </c>
      <c r="H27" s="19" t="s">
        <v>106</v>
      </c>
      <c r="I27" s="19" t="s">
        <v>107</v>
      </c>
      <c r="J27" s="20">
        <v>10977000</v>
      </c>
      <c r="K27" s="19" t="s">
        <v>98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119</v>
      </c>
    </row>
    <row r="28" spans="2:32" ht="30" customHeight="1" x14ac:dyDescent="0.45">
      <c r="B28" s="15"/>
      <c r="C28" s="16"/>
      <c r="D28" s="19" t="s">
        <v>99</v>
      </c>
      <c r="E28" s="19" t="s">
        <v>120</v>
      </c>
      <c r="F28" s="19"/>
      <c r="G28" s="19" t="s">
        <v>56</v>
      </c>
      <c r="H28" s="19" t="s">
        <v>106</v>
      </c>
      <c r="I28" s="19" t="s">
        <v>107</v>
      </c>
      <c r="J28" s="20">
        <v>7000000</v>
      </c>
      <c r="K28" s="19" t="s">
        <v>98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47" t="s">
        <v>121</v>
      </c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5320048.47</v>
      </c>
      <c r="M37" s="27">
        <v>5997477.3099999996</v>
      </c>
      <c r="N37" s="27">
        <v>5965612.4699999997</v>
      </c>
      <c r="O37" s="27">
        <v>1121096.6399999999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506218.94</v>
      </c>
      <c r="M38" s="20">
        <v>0</v>
      </c>
      <c r="N38" s="20">
        <v>90.02</v>
      </c>
      <c r="O38" s="20">
        <v>12552656.58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101383954.52</v>
      </c>
      <c r="M39" s="20">
        <v>101141467.7</v>
      </c>
      <c r="N39" s="20">
        <v>95568650.489999995</v>
      </c>
      <c r="O39" s="20">
        <v>35400494.159999996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225000</v>
      </c>
      <c r="M46" s="27">
        <v>225000</v>
      </c>
      <c r="N46" s="27">
        <v>225000</v>
      </c>
      <c r="O46" s="27">
        <v>124.92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91078321.670000002</v>
      </c>
      <c r="M47" s="20">
        <v>121066532.20999999</v>
      </c>
      <c r="N47" s="20">
        <v>102443066.36</v>
      </c>
      <c r="O47" s="20">
        <v>56583167.439999998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65594583.739999995</v>
      </c>
      <c r="M49" s="27">
        <v>18366985.870000001</v>
      </c>
      <c r="N49" s="27">
        <v>22046651.079999998</v>
      </c>
      <c r="O49" s="27">
        <v>33319529.900000002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9167321.4399999995</v>
      </c>
      <c r="M52" s="20">
        <v>6794897.3000000007</v>
      </c>
      <c r="N52" s="20">
        <v>7954041.4700000007</v>
      </c>
      <c r="O52" s="20">
        <v>12255826.549999999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482029.15</v>
      </c>
      <c r="M53" s="20">
        <v>267876.64</v>
      </c>
      <c r="N53" s="20">
        <v>558631.69999999995</v>
      </c>
      <c r="O53" s="20">
        <v>2710620.45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8365542.1699999999</v>
      </c>
      <c r="M54" s="20">
        <v>2028416.21</v>
      </c>
      <c r="N54" s="20">
        <v>2916875.7699999996</v>
      </c>
      <c r="O54" s="20">
        <v>3033539.79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44702973.959999993</v>
      </c>
      <c r="M56" s="20">
        <v>48443238.619999997</v>
      </c>
      <c r="N56" s="20">
        <v>60692508.409999996</v>
      </c>
      <c r="O56" s="20">
        <v>46442732.909999996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6510458.1699999999</v>
      </c>
      <c r="M57" s="20">
        <v>6554332.5300000003</v>
      </c>
      <c r="N57" s="20">
        <v>6677815.5600000005</v>
      </c>
      <c r="O57" s="20">
        <v>6552587.8300000001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10722562.450000001</v>
      </c>
      <c r="M58" s="20">
        <v>13547622.09</v>
      </c>
      <c r="N58" s="20">
        <v>13799281.84</v>
      </c>
      <c r="O58" s="20">
        <v>11580671.859999999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1362075.97</v>
      </c>
      <c r="M61" s="20">
        <v>625113.02</v>
      </c>
      <c r="N61" s="20">
        <v>723210.19</v>
      </c>
      <c r="O61" s="20">
        <v>1401589.9700000002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322623</v>
      </c>
      <c r="M62" s="20">
        <v>234515</v>
      </c>
      <c r="N62" s="20">
        <v>230703</v>
      </c>
      <c r="O62" s="20">
        <v>295392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1799083.94</v>
      </c>
      <c r="M64" s="20">
        <v>2152055.91</v>
      </c>
      <c r="N64" s="20">
        <v>1546675.6400000001</v>
      </c>
      <c r="O64" s="20">
        <v>1507566.0499999998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>
        <v>4922169.84</v>
      </c>
      <c r="O65" s="20">
        <v>7311643.5300000003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691.78</v>
      </c>
      <c r="M67" s="20"/>
      <c r="N67" s="20">
        <v>102.13000000000001</v>
      </c>
      <c r="O67" s="20">
        <v>269.99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231643.14</v>
      </c>
      <c r="M68" s="20">
        <v>234614.84999999998</v>
      </c>
      <c r="N68" s="20">
        <v>313432.44</v>
      </c>
      <c r="O68" s="20">
        <v>234614.84999999998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1251264.1399999999</v>
      </c>
      <c r="M69" s="20">
        <v>560055.34000000008</v>
      </c>
      <c r="N69" s="20">
        <v>629374.39</v>
      </c>
      <c r="O69" s="20">
        <v>999017.32000000007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6109384.5299999993</v>
      </c>
      <c r="M71" s="20">
        <v>1932437.21</v>
      </c>
      <c r="N71" s="20">
        <v>1385607.27</v>
      </c>
      <c r="O71" s="20">
        <v>1391157.1300000001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5394991</v>
      </c>
      <c r="M73" s="20">
        <v>3514376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14319156.899999999</v>
      </c>
      <c r="M77" s="27">
        <v>14319156.899999999</v>
      </c>
      <c r="N77" s="27">
        <v>14319156.899999999</v>
      </c>
      <c r="O77" s="27">
        <v>4773052.3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29124918.509999998</v>
      </c>
      <c r="M78" s="20">
        <v>29124918.509999998</v>
      </c>
      <c r="N78" s="20">
        <v>29124918.509999998</v>
      </c>
      <c r="O78" s="20">
        <v>29124918.509999998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>
        <v>13631930.219999999</v>
      </c>
      <c r="N82" s="20">
        <v>500000</v>
      </c>
      <c r="O82" s="20">
        <v>6815961.5999999996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8EF4C717-0751-4A7C-A506-8D08137AD2CA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B712AA65-5200-45AB-85AB-3B5AAE3336D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2021-03-31T05:32:21Z</dcterms:modified>
</cp:coreProperties>
</file>