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2" i="1" l="1"/>
  <c r="M78" i="1"/>
  <c r="N78" i="1" s="1"/>
  <c r="M77" i="1"/>
  <c r="N77" i="1" s="1"/>
  <c r="M75" i="1"/>
  <c r="N75" i="1" s="1"/>
  <c r="M68" i="1"/>
  <c r="N68" i="1" s="1"/>
  <c r="M64" i="1"/>
  <c r="N64" i="1" s="1"/>
  <c r="M62" i="1"/>
  <c r="N62" i="1" s="1"/>
  <c r="M61" i="1"/>
  <c r="N61" i="1" s="1"/>
  <c r="M60" i="1"/>
  <c r="N60" i="1" s="1"/>
  <c r="M58" i="1"/>
  <c r="N58" i="1" s="1"/>
  <c r="M57" i="1"/>
  <c r="N57" i="1" s="1"/>
  <c r="M56" i="1"/>
  <c r="N56" i="1" s="1"/>
  <c r="M54" i="1"/>
  <c r="N54" i="1" s="1"/>
  <c r="M53" i="1"/>
  <c r="N53" i="1" s="1"/>
  <c r="M52" i="1"/>
  <c r="N52" i="1" s="1"/>
  <c r="M49" i="1"/>
  <c r="N49" i="1" s="1"/>
</calcChain>
</file>

<file path=xl/sharedStrings.xml><?xml version="1.0" encoding="utf-8"?>
<sst xmlns="http://schemas.openxmlformats.org/spreadsheetml/2006/main" count="178" uniqueCount="109">
  <si>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</si>
  <si>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</si>
  <si>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</si>
  <si>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</si>
  <si>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</si>
  <si>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</si>
  <si>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</si>
  <si>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</si>
  <si>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</si>
  <si>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</si>
  <si>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</si>
  <si>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</si>
  <si>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</si>
  <si>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</si>
  <si>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</si>
  <si>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</si>
  <si>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</si>
  <si>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</si>
  <si>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</si>
  <si>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</si>
  <si>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</si>
  <si>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</si>
  <si>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</si>
  <si>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</si>
  <si>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</si>
  <si>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</si>
  <si>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</si>
  <si>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</si>
  <si>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</si>
  <si>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</si>
  <si>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</si>
  <si>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</si>
  <si>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</si>
  <si>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</si>
  <si>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</si>
  <si>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</si>
  <si>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</si>
  <si>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</si>
  <si>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</si>
  <si>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</si>
  <si>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</si>
  <si>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</si>
  <si>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</si>
  <si>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</si>
  <si>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</si>
  <si>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</si>
  <si>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</si>
  <si>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</si>
  <si>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</si>
  <si>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</si>
  <si>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</si>
  <si>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</si>
  <si>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</si>
  <si>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</si>
  <si>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</si>
  <si>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</si>
  <si>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</si>
  <si>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</si>
  <si>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</si>
  <si>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</si>
  <si>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</si>
  <si>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</si>
  <si>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</si>
  <si>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</si>
  <si>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</si>
  <si>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</si>
  <si>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</si>
  <si>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</si>
  <si>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</si>
  <si>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</si>
  <si>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</si>
  <si>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</si>
  <si>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</si>
  <si>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</si>
  <si>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</si>
  <si>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</si>
  <si>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</si>
  <si>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</si>
  <si>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</si>
  <si>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</si>
  <si>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</si>
  <si>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</si>
  <si>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</si>
  <si>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</si>
  <si>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</si>
  <si>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</si>
  <si>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</si>
  <si>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</si>
  <si>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</si>
  <si>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</si>
  <si>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</si>
  <si>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</si>
  <si>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</si>
  <si>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</si>
  <si>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</si>
  <si>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</si>
  <si>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</si>
  <si>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</si>
  <si>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</si>
  <si>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Soteapan</t>
  </si>
  <si>
    <t>https://drive.google.com/file/d/1x6F-x4PwnLuJhV89cieaWUGQzW9xF6vl/view</t>
  </si>
  <si>
    <t>http://www.soteapan.gob.mx/transparencia/</t>
  </si>
  <si>
    <t>Títulos y Valores de Largo Plazo</t>
  </si>
  <si>
    <t>Tenedores Bursátiles</t>
  </si>
  <si>
    <t>138 y 139/2009</t>
  </si>
  <si>
    <t>Ingresos Locales / Participaciones</t>
  </si>
  <si>
    <t>Municipio de Soteapan</t>
  </si>
  <si>
    <t>VRZCB 08U</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</si>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</sst>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SOTEAP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105</v>
      </c>
      <c r="I12" s="13" t="s">
        <v>106</v>
      </c>
      <c r="J12" s="14">
        <v>2072656.38</v>
      </c>
      <c r="K12" s="13" t="s">
        <v>97</v>
      </c>
      <c r="L12" s="14">
        <v>2580056.86</v>
      </c>
      <c r="M12" s="14">
        <v>2580056.86</v>
      </c>
      <c r="N12" s="14">
        <v>2504029.9500000002</v>
      </c>
      <c r="O12" s="14">
        <v>2546221.3000000003</v>
      </c>
      <c r="P12" s="14">
        <v>0</v>
      </c>
      <c r="Q12" s="14">
        <v>0</v>
      </c>
      <c r="R12" s="14">
        <v>98431.39</v>
      </c>
      <c r="S12" s="14">
        <v>0</v>
      </c>
      <c r="T12" s="14">
        <v>98242.83</v>
      </c>
      <c r="U12" s="14">
        <v>0</v>
      </c>
      <c r="V12" s="14">
        <v>98018.82</v>
      </c>
      <c r="W12" s="14">
        <v>0</v>
      </c>
      <c r="X12" s="14">
        <v>4948.0200000000004</v>
      </c>
      <c r="Y12" s="14">
        <v>0</v>
      </c>
      <c r="Z12" s="14">
        <v>3902.83</v>
      </c>
      <c r="AA12" s="14">
        <v>0</v>
      </c>
      <c r="AB12" s="14">
        <v>2523.62</v>
      </c>
      <c r="AC12" s="14">
        <v>0</v>
      </c>
      <c r="AD12" s="14">
        <v>78576.38</v>
      </c>
      <c r="AE12" s="14"/>
      <c r="AF12" s="46" t="s">
        <v>107</v>
      </c>
    </row>
    <row r="13" spans="2:32" ht="30" customHeight="1" x14ac:dyDescent="0.45">
      <c r="B13" s="15"/>
      <c r="C13" s="16"/>
      <c r="D13" s="17" t="s">
        <v>102</v>
      </c>
      <c r="E13" s="17" t="s">
        <v>103</v>
      </c>
      <c r="F13" s="17" t="s">
        <v>104</v>
      </c>
      <c r="G13" s="17" t="s">
        <v>56</v>
      </c>
      <c r="H13" s="17" t="s">
        <v>105</v>
      </c>
      <c r="I13" s="17" t="s">
        <v>106</v>
      </c>
      <c r="J13" s="18">
        <v>442430.62</v>
      </c>
      <c r="K13" s="17" t="s">
        <v>97</v>
      </c>
      <c r="L13" s="18">
        <v>356776.05</v>
      </c>
      <c r="M13" s="18">
        <v>356776.05</v>
      </c>
      <c r="N13" s="18">
        <v>343281.91999999998</v>
      </c>
      <c r="O13" s="18">
        <v>343281.91999999998</v>
      </c>
      <c r="P13" s="18">
        <v>0</v>
      </c>
      <c r="Q13" s="18">
        <v>0</v>
      </c>
      <c r="R13" s="18">
        <v>13494.13</v>
      </c>
      <c r="S13" s="18">
        <v>0</v>
      </c>
      <c r="T13" s="18">
        <v>20441.68</v>
      </c>
      <c r="U13" s="18">
        <v>0</v>
      </c>
      <c r="V13" s="18">
        <v>18289.53</v>
      </c>
      <c r="W13" s="18">
        <v>0</v>
      </c>
      <c r="X13" s="18">
        <v>0</v>
      </c>
      <c r="Y13" s="18">
        <v>0</v>
      </c>
      <c r="Z13" s="18">
        <v>0</v>
      </c>
      <c r="AA13" s="18">
        <v>0</v>
      </c>
      <c r="AB13" s="18">
        <v>0</v>
      </c>
      <c r="AC13" s="18">
        <v>0</v>
      </c>
      <c r="AD13" s="18">
        <v>0</v>
      </c>
      <c r="AE13" s="18">
        <v>0</v>
      </c>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3931774.92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1011048.82</v>
      </c>
      <c r="M39" s="20">
        <v>2040836.57</v>
      </c>
      <c r="N39" s="20">
        <v>709836.63</v>
      </c>
      <c r="O39" s="20">
        <v>2004.23</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1539053.82</v>
      </c>
      <c r="M45" s="20">
        <v>1094427.42</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7725.02</v>
      </c>
      <c r="M46" s="27">
        <v>3305.25</v>
      </c>
      <c r="N46" s="27">
        <v>16919.89</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31636027.859999999</v>
      </c>
      <c r="M47" s="20">
        <v>54595463.969999999</v>
      </c>
      <c r="N47" s="20">
        <v>53179851.719999999</v>
      </c>
      <c r="O47" s="20">
        <v>4537407.67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180079.48</v>
      </c>
      <c r="M49" s="27">
        <f>249984.63-L49</f>
        <v>69905.149999999994</v>
      </c>
      <c r="N49" s="27">
        <f>288465.52-L49-M49</f>
        <v>38480.890000000014</v>
      </c>
      <c r="O49" s="27">
        <v>32001.289999999979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181919.75</v>
      </c>
      <c r="M52" s="20">
        <f>560303.96-L52</f>
        <v>378384.20999999996</v>
      </c>
      <c r="N52" s="20">
        <f>665690.71-L52-M52</f>
        <v>105386.75</v>
      </c>
      <c r="O52" s="20">
        <v>124761.16000000003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0.01</v>
      </c>
      <c r="M53" s="20">
        <f>24691.1-L53</f>
        <v>24691.09</v>
      </c>
      <c r="N53" s="20">
        <f>24714.88-L53-M53</f>
        <v>23.780000000002474</v>
      </c>
      <c r="O53" s="20">
        <v>18103.729999999996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5377.06</v>
      </c>
      <c r="M54" s="20">
        <f>5377.06-L54</f>
        <v>0</v>
      </c>
      <c r="N54" s="20">
        <f>7302.5-L54-M54</f>
        <v>1925.4399999999996</v>
      </c>
      <c r="O54" s="20">
        <v>4235.3999999999996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4276315.47</v>
      </c>
      <c r="M56" s="20">
        <f>7344979.22-L56</f>
        <v>3068663.75</v>
      </c>
      <c r="N56" s="20">
        <f>11617264.74-L56-M56</f>
        <v>4272285.5200000005</v>
      </c>
      <c r="O56" s="20">
        <v>3394873.3899999997</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792631.99</v>
      </c>
      <c r="M57" s="20">
        <f>1346011.99-L57</f>
        <v>553380</v>
      </c>
      <c r="N57" s="20">
        <f>2161344.48-L57-M57</f>
        <v>815332.49</v>
      </c>
      <c r="O57" s="20">
        <v>641479.91999999993</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156734.06</v>
      </c>
      <c r="M58" s="20">
        <f>323857.42-L58</f>
        <v>167123.35999999999</v>
      </c>
      <c r="N58" s="20">
        <f>498340.38-L58-M58</f>
        <v>174482.96000000002</v>
      </c>
      <c r="O58" s="20">
        <v>148899.69999999995</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23534.639999999999</v>
      </c>
      <c r="M60" s="20">
        <f>37279.61-L60</f>
        <v>13744.970000000001</v>
      </c>
      <c r="N60" s="20">
        <f>67596.34-L60-M60</f>
        <v>30316.729999999996</v>
      </c>
      <c r="O60" s="20">
        <v>25635.510000000009</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67688.87</v>
      </c>
      <c r="M61" s="20">
        <f>100925.46-L61</f>
        <v>33236.590000000011</v>
      </c>
      <c r="N61" s="20">
        <f>143503.11-L61-M61</f>
        <v>42577.64999999998</v>
      </c>
      <c r="O61" s="20">
        <v>76066.99000000002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907836</v>
      </c>
      <c r="M62" s="20">
        <f>907836-L62</f>
        <v>0</v>
      </c>
      <c r="N62" s="20">
        <f>1291115-L62-M62</f>
        <v>383279</v>
      </c>
      <c r="O62" s="20">
        <v>296247</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480691.08</v>
      </c>
      <c r="M64" s="20">
        <f>798961.98-L64</f>
        <v>318270.89999999997</v>
      </c>
      <c r="N64" s="20">
        <f>1339014.77-L64-M64</f>
        <v>540052.79</v>
      </c>
      <c r="O64" s="20">
        <v>416260.66999999993</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47385.96</v>
      </c>
      <c r="M68" s="20">
        <f>69551.19-L68</f>
        <v>22165.230000000003</v>
      </c>
      <c r="N68" s="20">
        <f>106553.95-L68-M68</f>
        <v>37002.759999999995</v>
      </c>
      <c r="O68" s="20">
        <v>37808.780000000013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2058406.55</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f>433233.92-L75</f>
        <v>433233.91999999998</v>
      </c>
      <c r="N75" s="20">
        <f>433233.92-L75-M75</f>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27705513</v>
      </c>
      <c r="M77" s="27">
        <f>55411026-L77</f>
        <v>27705513</v>
      </c>
      <c r="N77" s="27">
        <f>83263281.73-L77-M77</f>
        <v>27852255.730000004</v>
      </c>
      <c r="O77" s="27">
        <v>9235176</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6094236</v>
      </c>
      <c r="M78" s="20">
        <f>12188472-L78</f>
        <v>6094236</v>
      </c>
      <c r="N78" s="20">
        <f>18282708-L78-M78</f>
        <v>6094236</v>
      </c>
      <c r="O78" s="20">
        <v>6094237</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f>181286.4-L82-M82</f>
        <v>181286.39999999999</v>
      </c>
      <c r="O82" s="20">
        <v>120857.60000000001</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4:J36 L12:AE36">
      <formula1>-9.99999999999999E+29</formula1>
      <formula2>9.99999999999999E+28</formula2>
    </dataValidation>
    <dataValidation type="whole" allowBlank="1" showInputMessage="1" showErrorMessage="1" error="Sólo se permite capturar valores numéricos." sqref="AF12:AF87">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2021-03-31T15:46:28Z</dcterms:modified>
</cp:coreProperties>
</file>