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Alibey formatos finales\formatos 2021\Para publicar\"/>
    </mc:Choice>
  </mc:AlternateContent>
  <workbookProtection workbookAlgorithmName="SHA-512" workbookHashValue="sehj08myd/xlGGNmDf6jkopDQcYZX0mPQTTt5NncRKtWcmgrxS+gCWYQn4YB0kYS6hFU+7RHMOIxEVV9GkBhKw==" workbookSaltValue="YpeiVa9O1nri8xGjBsRLE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2" i="1" l="1"/>
  <c r="M82" i="1" s="1"/>
  <c r="L78" i="1"/>
  <c r="M78" i="1" s="1"/>
  <c r="L77" i="1"/>
  <c r="M77" i="1" s="1"/>
  <c r="L73" i="1"/>
  <c r="M73" i="1" s="1"/>
  <c r="L71" i="1"/>
  <c r="M71" i="1" s="1"/>
  <c r="L65" i="1"/>
  <c r="M65" i="1" s="1"/>
  <c r="L64" i="1"/>
  <c r="M64" i="1" s="1"/>
  <c r="L61" i="1"/>
  <c r="M61" i="1" s="1"/>
  <c r="L57" i="1"/>
  <c r="L56" i="1"/>
  <c r="M56" i="1" s="1"/>
  <c r="L54" i="1"/>
  <c r="M54" i="1" s="1"/>
  <c r="L53" i="1"/>
  <c r="M53" i="1" s="1"/>
  <c r="L52" i="1"/>
  <c r="M52" i="1" s="1"/>
  <c r="L51" i="1"/>
  <c r="M51" i="1" s="1"/>
  <c r="L49" i="1"/>
  <c r="M49" i="1" s="1"/>
  <c r="L58" i="1" l="1"/>
  <c r="M58" i="1" s="1"/>
  <c r="M57" i="1"/>
</calcChain>
</file>

<file path=xl/sharedStrings.xml><?xml version="1.0" encoding="utf-8"?>
<sst xmlns="http://schemas.openxmlformats.org/spreadsheetml/2006/main" count="188" uniqueCount="113">
  <si>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</si>
  <si>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</si>
  <si>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</si>
  <si>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</si>
  <si>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</si>
  <si>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</si>
  <si>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</si>
  <si>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</si>
  <si>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</si>
  <si>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</si>
  <si>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</si>
  <si>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</si>
  <si>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</si>
  <si>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</si>
  <si>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</si>
  <si>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</si>
  <si>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</si>
  <si>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</si>
  <si>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</si>
  <si>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</si>
  <si>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</si>
  <si>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</si>
  <si>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</si>
  <si>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</si>
  <si>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</si>
  <si>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</si>
  <si>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</si>
  <si>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</si>
  <si>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</si>
  <si>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</si>
  <si>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</si>
  <si>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</si>
  <si>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</si>
  <si>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</si>
  <si>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</si>
  <si>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</si>
  <si>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</si>
  <si>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</si>
  <si>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</si>
  <si>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</si>
  <si>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</si>
  <si>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</si>
  <si>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</si>
  <si>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</si>
  <si>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</si>
  <si>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</si>
  <si>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</si>
  <si>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</si>
  <si>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</si>
  <si>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</si>
  <si>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</si>
  <si>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</si>
  <si>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</si>
  <si>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</si>
  <si>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</si>
  <si>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</si>
  <si>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</si>
  <si>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</si>
  <si>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</si>
  <si>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</si>
  <si>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</si>
  <si>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</si>
  <si>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</si>
  <si>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</si>
  <si>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</si>
  <si>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</si>
  <si>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</si>
  <si>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</si>
  <si>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</si>
  <si>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</si>
  <si>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</si>
  <si>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</si>
  <si>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</si>
  <si>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</si>
  <si>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</si>
  <si>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</si>
  <si>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</si>
  <si>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</si>
  <si>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</si>
  <si>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</si>
  <si>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</si>
  <si>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</si>
  <si>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</si>
  <si>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</si>
  <si>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</si>
  <si>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</si>
  <si>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</si>
  <si>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</si>
  <si>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</si>
  <si>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</si>
  <si>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</si>
  <si>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</si>
  <si>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</si>
  <si>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</si>
  <si>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</si>
  <si>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</si>
  <si>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</si>
  <si>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</si>
  <si>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</si>
  <si>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</si>
  <si>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Guanajuato</t>
  </si>
  <si>
    <t>Villagrán</t>
  </si>
  <si>
    <t>https://villagrangto.wordpress.com/transparencia-titulo-v/</t>
  </si>
  <si>
    <t>https://villagrangto.wordpress.com/transparencia/</t>
  </si>
  <si>
    <t>017/2005</t>
  </si>
  <si>
    <t>Ingresos Propios / Aportaciones</t>
  </si>
  <si>
    <t>Municipio de Villagran</t>
  </si>
  <si>
    <t>se informa que el Municipio de Villagran, Gto. No cuenta con deuda a largo Plazo y se esta gestionando la cancelacion de los creditos los cuales se liquidaron en el 2009 y 2015 respectivamente</t>
  </si>
  <si>
    <t>068/2004</t>
  </si>
  <si>
    <t>240/2009</t>
  </si>
  <si>
    <t>pagado con fuente fortamun</t>
  </si>
  <si>
    <t>AL 31  DE DICIEMBRE SE CUENTA CON UN  MONTO DE 8,404109.62 CORRESPONDIENTE A LOS BANCOS CUENTAS 1.1.1.5</t>
  </si>
  <si>
    <t xml:space="preserve">EL RESULTADO NEGATIVO CORRESPONDE A UNA RECLASIFICACION REALIZADA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</si>
</sst>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gar_matehuala/Documents/Alibey%20formatos%20finales/formatos%202021/Hacer%20archivos/GUANAJUATO_VILLAGRAN_2021_1S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 t="s">
        <v>105</v>
      </c>
      <c r="I12" s="38" t="s">
        <v>106</v>
      </c>
      <c r="J12" s="39">
        <v>11000000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107</v>
      </c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108</v>
      </c>
      <c r="G13" s="40" t="s">
        <v>24</v>
      </c>
      <c r="H13" s="40" t="s">
        <v>105</v>
      </c>
      <c r="I13" s="40" t="s">
        <v>106</v>
      </c>
      <c r="J13" s="41">
        <v>5000000</v>
      </c>
      <c r="K13" s="40" t="s">
        <v>95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0</v>
      </c>
      <c r="U13" s="41">
        <v>0</v>
      </c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3" t="s">
        <v>107</v>
      </c>
    </row>
    <row r="14" spans="2:32" ht="30" customHeight="1" x14ac:dyDescent="0.45">
      <c r="B14" s="13"/>
      <c r="C14" s="14"/>
      <c r="D14" s="15" t="s">
        <v>93</v>
      </c>
      <c r="E14" s="15" t="s">
        <v>94</v>
      </c>
      <c r="F14" s="15" t="s">
        <v>109</v>
      </c>
      <c r="G14" s="15"/>
      <c r="H14" s="15"/>
      <c r="I14" s="15" t="s">
        <v>106</v>
      </c>
      <c r="J14" s="16">
        <v>6158031.9900000002</v>
      </c>
      <c r="K14" s="15" t="s">
        <v>95</v>
      </c>
      <c r="L14" s="16">
        <v>0</v>
      </c>
      <c r="M14" s="16">
        <v>0</v>
      </c>
      <c r="N14" s="16">
        <v>0</v>
      </c>
      <c r="O14" s="16"/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44" t="s">
        <v>110</v>
      </c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2754034.08</v>
      </c>
      <c r="M37" s="23">
        <v>3842568.52</v>
      </c>
      <c r="N37" s="22"/>
      <c r="O37" s="22"/>
      <c r="P37" s="22"/>
      <c r="Q37" s="22"/>
      <c r="R37" s="22"/>
      <c r="S37" s="22"/>
      <c r="T37" s="22"/>
      <c r="U37" s="22"/>
      <c r="V37" s="23">
        <v>3055163.85</v>
      </c>
      <c r="W37" s="23">
        <v>3259560.29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4912146.1399999997</v>
      </c>
      <c r="M38" s="16">
        <v>4606560.3</v>
      </c>
      <c r="N38" s="26"/>
      <c r="O38" s="26"/>
      <c r="P38" s="26"/>
      <c r="Q38" s="26"/>
      <c r="R38" s="26"/>
      <c r="S38" s="26"/>
      <c r="T38" s="26"/>
      <c r="U38" s="26"/>
      <c r="V38" s="16">
        <v>4047649.8</v>
      </c>
      <c r="W38" s="16">
        <v>3932649.8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109982.09</v>
      </c>
      <c r="M39" s="16">
        <v>135066.9</v>
      </c>
      <c r="N39" s="26"/>
      <c r="O39" s="26"/>
      <c r="P39" s="26"/>
      <c r="Q39" s="26"/>
      <c r="R39" s="26"/>
      <c r="S39" s="26"/>
      <c r="T39" s="26"/>
      <c r="U39" s="26"/>
      <c r="V39" s="16">
        <v>122976.73</v>
      </c>
      <c r="W39" s="16">
        <v>231044.14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/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9"/>
      <c r="O46" s="29"/>
      <c r="P46" s="29"/>
      <c r="Q46" s="29"/>
      <c r="R46" s="29"/>
      <c r="S46" s="29"/>
      <c r="T46" s="29"/>
      <c r="U46" s="29"/>
      <c r="V46" s="23">
        <v>0</v>
      </c>
      <c r="W46" s="23">
        <v>0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3942417.71</v>
      </c>
      <c r="M47" s="16">
        <v>5370603.2400000002</v>
      </c>
      <c r="N47" s="26"/>
      <c r="O47" s="26"/>
      <c r="P47" s="26"/>
      <c r="Q47" s="26"/>
      <c r="R47" s="26"/>
      <c r="S47" s="26"/>
      <c r="T47" s="26"/>
      <c r="U47" s="26"/>
      <c r="V47" s="16">
        <v>10085786.1</v>
      </c>
      <c r="W47" s="16">
        <v>6921897.5199999996</v>
      </c>
      <c r="X47" s="26"/>
      <c r="Y47" s="26"/>
      <c r="Z47" s="26"/>
      <c r="AA47" s="26"/>
      <c r="AB47" s="26"/>
      <c r="AC47" s="26"/>
      <c r="AD47" s="26"/>
      <c r="AE47" s="26"/>
      <c r="AF47" s="44" t="s">
        <v>111</v>
      </c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277692.05</v>
      </c>
      <c r="M48" s="16">
        <v>277692.05</v>
      </c>
      <c r="N48" s="28"/>
      <c r="O48" s="28"/>
      <c r="P48" s="28"/>
      <c r="Q48" s="28"/>
      <c r="R48" s="28"/>
      <c r="S48" s="28"/>
      <c r="T48" s="28"/>
      <c r="U48" s="28"/>
      <c r="V48" s="16">
        <v>277692.05</v>
      </c>
      <c r="W48" s="16">
        <v>277692.05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 t="e">
        <f>15158040.04-#REF!-#REF!</f>
        <v>#REF!</v>
      </c>
      <c r="M49" s="23" t="e">
        <f>16585880.85-#REF!-#REF!-L49</f>
        <v>#REF!</v>
      </c>
      <c r="N49" s="29"/>
      <c r="O49" s="29"/>
      <c r="P49" s="29"/>
      <c r="Q49" s="29"/>
      <c r="R49" s="29"/>
      <c r="S49" s="29"/>
      <c r="T49" s="29"/>
      <c r="U49" s="29"/>
      <c r="V49" s="23">
        <v>13510884.83</v>
      </c>
      <c r="W49" s="23">
        <v>5125958.47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 t="e">
        <f>1017363.55-#REF!-#REF!</f>
        <v>#REF!</v>
      </c>
      <c r="M51" s="16" t="e">
        <f>1024763.55-#REF!-#REF!-L51</f>
        <v>#REF!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 t="e">
        <f>7681596.92-#REF!-#REF!</f>
        <v>#REF!</v>
      </c>
      <c r="M52" s="16" t="e">
        <f>11963080.39-#REF!-#REF!-L52</f>
        <v>#REF!</v>
      </c>
      <c r="N52" s="26"/>
      <c r="O52" s="26"/>
      <c r="P52" s="26"/>
      <c r="Q52" s="26"/>
      <c r="R52" s="26"/>
      <c r="S52" s="26"/>
      <c r="T52" s="26"/>
      <c r="U52" s="26"/>
      <c r="V52" s="16">
        <v>2772303.9</v>
      </c>
      <c r="W52" s="16">
        <v>3558307.64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 t="e">
        <f>143053.5-#REF!-#REF!</f>
        <v>#REF!</v>
      </c>
      <c r="M53" s="16" t="e">
        <f>72884.89-#REF!-#REF!-L53</f>
        <v>#REF!</v>
      </c>
      <c r="N53" s="26"/>
      <c r="O53" s="26"/>
      <c r="P53" s="26"/>
      <c r="Q53" s="26"/>
      <c r="R53" s="26"/>
      <c r="S53" s="26"/>
      <c r="T53" s="26"/>
      <c r="U53" s="26"/>
      <c r="V53" s="16">
        <v>3926.74</v>
      </c>
      <c r="W53" s="16">
        <v>6239.4</v>
      </c>
      <c r="X53" s="26"/>
      <c r="Y53" s="26"/>
      <c r="Z53" s="26"/>
      <c r="AA53" s="26"/>
      <c r="AB53" s="26"/>
      <c r="AC53" s="26"/>
      <c r="AD53" s="26"/>
      <c r="AE53" s="26"/>
      <c r="AF53" s="44" t="s">
        <v>112</v>
      </c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 t="e">
        <f>781888.53-#REF!-#REF!</f>
        <v>#REF!</v>
      </c>
      <c r="M54" s="16" t="e">
        <f>1156402.22-#REF!-#REF!-L54</f>
        <v>#REF!</v>
      </c>
      <c r="N54" s="26"/>
      <c r="O54" s="26"/>
      <c r="P54" s="26"/>
      <c r="Q54" s="26"/>
      <c r="R54" s="26"/>
      <c r="S54" s="26"/>
      <c r="T54" s="26"/>
      <c r="U54" s="26"/>
      <c r="V54" s="16">
        <v>277901.03999999998</v>
      </c>
      <c r="W54" s="16">
        <v>255654.88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 t="e">
        <f>38965293.85-#REF!-#REF!</f>
        <v>#REF!</v>
      </c>
      <c r="M56" s="16" t="e">
        <f>54224650.42-#REF!-#REF!-L56</f>
        <v>#REF!</v>
      </c>
      <c r="N56" s="26"/>
      <c r="O56" s="26"/>
      <c r="P56" s="26"/>
      <c r="Q56" s="26"/>
      <c r="R56" s="26"/>
      <c r="S56" s="26"/>
      <c r="T56" s="26"/>
      <c r="U56" s="26"/>
      <c r="V56" s="16">
        <v>14005033.02</v>
      </c>
      <c r="W56" s="16">
        <v>15116548.4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 t="e">
        <f>16251051.18-#REF!-#REF!</f>
        <v>#REF!</v>
      </c>
      <c r="M57" s="16" t="e">
        <f>25493677.67-#REF!-#REF!-L57</f>
        <v>#REF!</v>
      </c>
      <c r="N57" s="26"/>
      <c r="O57" s="26"/>
      <c r="P57" s="26"/>
      <c r="Q57" s="26"/>
      <c r="R57" s="26"/>
      <c r="S57" s="26"/>
      <c r="T57" s="26"/>
      <c r="U57" s="26"/>
      <c r="V57" s="16">
        <v>6568777.2800000003</v>
      </c>
      <c r="W57" s="16">
        <v>6993182.1399999997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 t="e">
        <f>1966969.26-#REF!-#REF!</f>
        <v>#REF!</v>
      </c>
      <c r="M58" s="16" t="e">
        <f>2895101.64-#REF!-#REF!-L58</f>
        <v>#REF!</v>
      </c>
      <c r="N58" s="26"/>
      <c r="O58" s="26"/>
      <c r="P58" s="26"/>
      <c r="Q58" s="26"/>
      <c r="R58" s="26"/>
      <c r="S58" s="26"/>
      <c r="T58" s="26"/>
      <c r="U58" s="26"/>
      <c r="V58" s="16">
        <v>638614.81000000006</v>
      </c>
      <c r="W58" s="16">
        <v>1094048.92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 t="e">
        <f>1854636.52-#REF!-#REF!</f>
        <v>#REF!</v>
      </c>
      <c r="M61" s="16" t="e">
        <f>2442645.26-#REF!-#REF!-L61</f>
        <v>#REF!</v>
      </c>
      <c r="N61" s="26"/>
      <c r="O61" s="26"/>
      <c r="P61" s="26"/>
      <c r="Q61" s="26"/>
      <c r="R61" s="26"/>
      <c r="S61" s="26"/>
      <c r="T61" s="26"/>
      <c r="U61" s="26"/>
      <c r="V61" s="16">
        <v>815131.25</v>
      </c>
      <c r="W61" s="16">
        <v>700101.94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 t="e">
        <f>674817.38-#REF!-#REF!</f>
        <v>#REF!</v>
      </c>
      <c r="M64" s="16" t="e">
        <f>958088.83-#REF!-#REF!-L64</f>
        <v>#REF!</v>
      </c>
      <c r="N64" s="26"/>
      <c r="O64" s="26"/>
      <c r="P64" s="26"/>
      <c r="Q64" s="26"/>
      <c r="R64" s="26"/>
      <c r="S64" s="26"/>
      <c r="T64" s="26"/>
      <c r="U64" s="26"/>
      <c r="V64" s="16">
        <v>109389.35</v>
      </c>
      <c r="W64" s="16">
        <v>0</v>
      </c>
      <c r="X64" s="26"/>
      <c r="Y64" s="26"/>
      <c r="Z64" s="26"/>
      <c r="AA64" s="26"/>
      <c r="AB64" s="26"/>
      <c r="AC64" s="26"/>
      <c r="AD64" s="26"/>
      <c r="AE64" s="26"/>
      <c r="AF64" s="44" t="s">
        <v>112</v>
      </c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 t="e">
        <f>1115143.01-#REF!-#REF!</f>
        <v>#REF!</v>
      </c>
      <c r="M65" s="16" t="e">
        <f>10433169.83-#REF!-#REF!-L65</f>
        <v>#REF!</v>
      </c>
      <c r="N65" s="26"/>
      <c r="O65" s="26"/>
      <c r="P65" s="26"/>
      <c r="Q65" s="26"/>
      <c r="R65" s="26"/>
      <c r="S65" s="26"/>
      <c r="T65" s="26"/>
      <c r="U65" s="26"/>
      <c r="V65" s="16">
        <v>2214377.04</v>
      </c>
      <c r="W65" s="16">
        <v>840734.01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4974096.67</v>
      </c>
      <c r="M66" s="16">
        <v>-4974096.7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 t="s">
        <v>112</v>
      </c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5104.1899999999996</v>
      </c>
      <c r="W67" s="16">
        <v>1072.25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26"/>
      <c r="O68" s="26"/>
      <c r="P68" s="26"/>
      <c r="Q68" s="26"/>
      <c r="R68" s="26"/>
      <c r="S68" s="26"/>
      <c r="T68" s="26"/>
      <c r="U68" s="26"/>
      <c r="V68" s="16">
        <v>28352.75</v>
      </c>
      <c r="W68" s="16">
        <v>42529.32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26"/>
      <c r="O69" s="26"/>
      <c r="P69" s="26"/>
      <c r="Q69" s="26"/>
      <c r="R69" s="26"/>
      <c r="S69" s="26"/>
      <c r="T69" s="26"/>
      <c r="U69" s="26"/>
      <c r="V69" s="16">
        <v>216997.79</v>
      </c>
      <c r="W69" s="16">
        <v>206331.21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 t="e">
        <f>628936.41-#REF!-#REF!</f>
        <v>#REF!</v>
      </c>
      <c r="M71" s="16" t="e">
        <f>865066.07-#REF!-#REF!-L71</f>
        <v>#REF!</v>
      </c>
      <c r="N71" s="26"/>
      <c r="O71" s="26"/>
      <c r="P71" s="26"/>
      <c r="Q71" s="26"/>
      <c r="R71" s="26"/>
      <c r="S71" s="26"/>
      <c r="T71" s="26"/>
      <c r="U71" s="26"/>
      <c r="V71" s="16">
        <v>130843.79</v>
      </c>
      <c r="W71" s="16">
        <v>59455.55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 t="e">
        <f>156642.46-#REF!-#REF!</f>
        <v>#REF!</v>
      </c>
      <c r="M73" s="16" t="e">
        <f>813810.2-#REF!-#REF!-L73</f>
        <v>#REF!</v>
      </c>
      <c r="N73" s="26"/>
      <c r="O73" s="26"/>
      <c r="P73" s="26"/>
      <c r="Q73" s="26"/>
      <c r="R73" s="26"/>
      <c r="S73" s="26"/>
      <c r="T73" s="26"/>
      <c r="U73" s="26"/>
      <c r="V73" s="16">
        <v>2551662.33</v>
      </c>
      <c r="W73" s="16">
        <v>1942010.65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 t="e">
        <f>19180090-#REF!-#REF!</f>
        <v>#REF!</v>
      </c>
      <c r="M77" s="23" t="e">
        <f>19180094-#REF!-#REF!-L77</f>
        <v>#REF!</v>
      </c>
      <c r="N77" s="22"/>
      <c r="O77" s="22"/>
      <c r="P77" s="22"/>
      <c r="Q77" s="22"/>
      <c r="R77" s="22"/>
      <c r="S77" s="22"/>
      <c r="T77" s="22"/>
      <c r="U77" s="22"/>
      <c r="V77" s="23">
        <v>5677107</v>
      </c>
      <c r="W77" s="23">
        <v>5677107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 t="e">
        <f>34124940-#REF!-#REF!</f>
        <v>#REF!</v>
      </c>
      <c r="M78" s="16" t="e">
        <f>40949934-#REF!-#REF!-L78</f>
        <v>#REF!</v>
      </c>
      <c r="N78" s="26"/>
      <c r="O78" s="26"/>
      <c r="P78" s="26"/>
      <c r="Q78" s="26"/>
      <c r="R78" s="26"/>
      <c r="S78" s="26"/>
      <c r="T78" s="26"/>
      <c r="U78" s="26"/>
      <c r="V78" s="16">
        <v>10694175</v>
      </c>
      <c r="W78" s="16">
        <v>10694175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 t="e">
        <f>6493842.64-#REF!-#REF!</f>
        <v>#REF!</v>
      </c>
      <c r="M82" s="16" t="e">
        <f>7835135.69-#REF!-#REF!-L82</f>
        <v>#REF!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[GUANAJUATO_VILLAGRAN_2021_1S1.xlsx]Catálogos!#REF!</xm:f>
          </x14:formula1>
          <xm:sqref>K12:K36</xm:sqref>
        </x14:dataValidation>
        <x14:dataValidation type="list" allowBlank="1" showInputMessage="1" showErrorMessage="1">
          <x14:formula1>
            <xm:f>[GUANAJUATO_VILLAGRAN_2021_1S1.xlsx]Catálogos!#REF!</xm:f>
          </x14:formula1>
          <xm:sqref>H12:H36</xm:sqref>
        </x14:dataValidation>
        <x14:dataValidation type="list" allowBlank="1" showInputMessage="1" showErrorMessage="1">
          <x14:formula1>
            <xm:f>[GUANAJUATO_VILLAGRAN_2021_1S1.xlsx]Catálogos!#REF!</xm:f>
          </x14:formula1>
          <xm:sqref>G12:G36</xm:sqref>
        </x14:dataValidation>
        <x14:dataValidation type="list" allowBlank="1" showInputMessage="1" showErrorMessage="1">
          <x14:formula1>
            <xm:f>[GUANAJUATO_VILLAGRAN_2021_1S1.xlsx]Catálogos!#REF!</xm:f>
          </x14:formula1>
          <xm:sqref>E12:E36</xm:sqref>
        </x14:dataValidation>
        <x14:dataValidation type="list" allowBlank="1" showInputMessage="1" showErrorMessage="1">
          <x14:formula1>
            <xm:f>[GUANAJUATO_VILLAGRAN_2021_1S1.xlsx]Catálogos!#REF!</xm:f>
          </x14:formula1>
          <xm:sqref>D26:D36</xm:sqref>
        </x14:dataValidation>
        <x14:dataValidation type="list" allowBlank="1" showInputMessage="1" showErrorMessage="1">
          <x14:formula1>
            <xm:f>[GUANAJUATO_VILLAGRAN_2021_1S1.xlsx]Catálogos!#REF!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2021-09-21T18:13:33Z</dcterms:modified>
</cp:coreProperties>
</file>